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gando\Downloads\EI-DICIEMBRE-2023\DATOS_PORTAL\Actualizado-Dic\"/>
    </mc:Choice>
  </mc:AlternateContent>
  <xr:revisionPtr revIDLastSave="0" documentId="13_ncr:1_{047794C2-4B26-4293-AFD7-4B9FA841DD6C}" xr6:coauthVersionLast="47" xr6:coauthVersionMax="47" xr10:uidLastSave="{00000000-0000-0000-0000-000000000000}"/>
  <bookViews>
    <workbookView xWindow="-120" yWindow="-120" windowWidth="29040" windowHeight="15840" xr2:uid="{CE8B748A-6907-478B-91D4-A457741520A5}"/>
  </bookViews>
  <sheets>
    <sheet name="Cuadro 1" sheetId="4" r:id="rId1"/>
  </sheets>
  <definedNames>
    <definedName name="_xlnm._FilterDatabase" localSheetId="0" hidden="1">'Cuadro 1'!$A$7:$K$33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4" l="1"/>
  <c r="E33" i="4"/>
  <c r="E32" i="4"/>
  <c r="E31" i="4"/>
  <c r="B29" i="4"/>
  <c r="K14" i="4"/>
  <c r="J14" i="4"/>
  <c r="I14" i="4"/>
  <c r="H14" i="4"/>
  <c r="G14" i="4"/>
  <c r="F14" i="4"/>
  <c r="F19" i="4"/>
  <c r="K19" i="4"/>
  <c r="J19" i="4"/>
  <c r="I19" i="4"/>
  <c r="H19" i="4"/>
  <c r="G19" i="4"/>
  <c r="F24" i="4"/>
  <c r="F29" i="4"/>
  <c r="E29" i="4" s="1"/>
  <c r="D10" i="4"/>
  <c r="D11" i="4" s="1"/>
  <c r="D12" i="4" s="1"/>
  <c r="D13" i="4" s="1"/>
  <c r="C29" i="4"/>
  <c r="K29" i="4"/>
  <c r="J29" i="4"/>
  <c r="I29" i="4"/>
  <c r="H29" i="4"/>
  <c r="G29" i="4"/>
  <c r="K24" i="4"/>
  <c r="B24" i="4"/>
  <c r="C24" i="4"/>
  <c r="E28" i="4"/>
  <c r="E26" i="4"/>
  <c r="E27" i="4"/>
  <c r="J24" i="4"/>
  <c r="I24" i="4"/>
  <c r="H24" i="4"/>
  <c r="G24" i="4"/>
  <c r="E25" i="4"/>
  <c r="E23" i="4"/>
  <c r="E22" i="4"/>
  <c r="E21" i="4"/>
  <c r="E20" i="4"/>
  <c r="C19" i="4"/>
  <c r="B19" i="4"/>
  <c r="E18" i="4"/>
  <c r="E17" i="4"/>
  <c r="E16" i="4"/>
  <c r="E15" i="4"/>
  <c r="C14" i="4"/>
  <c r="B14" i="4"/>
  <c r="E13" i="4"/>
  <c r="E12" i="4"/>
  <c r="E11" i="4"/>
  <c r="E10" i="4"/>
  <c r="E9" i="4"/>
  <c r="C9" i="4"/>
  <c r="B9" i="4"/>
  <c r="E19" i="4" l="1"/>
  <c r="E14" i="4"/>
  <c r="D9" i="4"/>
  <c r="D15" i="4" s="1"/>
  <c r="D16" i="4" s="1"/>
  <c r="D17" i="4" s="1"/>
  <c r="D18" i="4" s="1"/>
  <c r="E24" i="4"/>
  <c r="D14" i="4" l="1"/>
  <c r="D20" i="4" s="1"/>
  <c r="D21" i="4" s="1"/>
  <c r="D22" i="4" s="1"/>
  <c r="D23" i="4" s="1"/>
  <c r="D19" i="4" l="1"/>
  <c r="D25" i="4" s="1"/>
  <c r="D26" i="4" s="1"/>
  <c r="D27" i="4" s="1"/>
  <c r="D28" i="4" l="1"/>
  <c r="D24" i="4"/>
  <c r="D29" i="4" l="1"/>
  <c r="D30" i="4"/>
  <c r="D31" i="4" s="1"/>
  <c r="D32" i="4" s="1"/>
  <c r="D33" i="4" s="1"/>
</calcChain>
</file>

<file path=xl/sharedStrings.xml><?xml version="1.0" encoding="utf-8"?>
<sst xmlns="http://schemas.openxmlformats.org/spreadsheetml/2006/main" count="44" uniqueCount="43">
  <si>
    <t>Año</t>
  </si>
  <si>
    <t>Solicitudes recibidas</t>
  </si>
  <si>
    <t xml:space="preserve">Categoría de solicitudes atendidas </t>
  </si>
  <si>
    <t>Notas:</t>
  </si>
  <si>
    <t>Solicitudes atendidas</t>
  </si>
  <si>
    <t>Categoría de solicitudes atendidas</t>
  </si>
  <si>
    <t>No objeción</t>
  </si>
  <si>
    <t>Solicitudes que quedaron en proceso</t>
  </si>
  <si>
    <t>Ene-Mar 2018</t>
  </si>
  <si>
    <t>Jul-Sept 2018</t>
  </si>
  <si>
    <t>Oct-Dic 2018</t>
  </si>
  <si>
    <t>Ene-Mar 2019</t>
  </si>
  <si>
    <t>Jul-Sept 2019</t>
  </si>
  <si>
    <t>Oct-Dic 2019</t>
  </si>
  <si>
    <t>Ene-Mar 2020</t>
  </si>
  <si>
    <t>Jul-Sept 2020</t>
  </si>
  <si>
    <t>Ene-Mar 2021</t>
  </si>
  <si>
    <t>Oct-Dic 2020</t>
  </si>
  <si>
    <t>Jul-Sept 2021</t>
  </si>
  <si>
    <t>Abr-Jun 2018</t>
  </si>
  <si>
    <t>Abr-Jun 2019</t>
  </si>
  <si>
    <t>Abr-Jun 2020</t>
  </si>
  <si>
    <t>Abr-Jun 2021</t>
  </si>
  <si>
    <t>Total solicitudes recibidas</t>
  </si>
  <si>
    <t>Oct-Dic 2021</t>
  </si>
  <si>
    <t>Solicitudes que se completaron en ese año, segregadas  por trimestre.</t>
  </si>
  <si>
    <t>Solicitudes que entraron en ese año, segregadas por trimestre.</t>
  </si>
  <si>
    <t>Las solicitudes en proceso son las que pasan a ser atendidas al mes siguiente.</t>
  </si>
  <si>
    <t>Este campo abarca todos los tipos de solicitud que existen en el departamento.</t>
  </si>
  <si>
    <t xml:space="preserve">Cantidad de solicitudes recibidas vía presencial/CRM  </t>
  </si>
  <si>
    <t xml:space="preserve">Solicitudes quedaron en proceso </t>
  </si>
  <si>
    <t>Total  solicitudes atendidas</t>
  </si>
  <si>
    <t>Notificaciones</t>
  </si>
  <si>
    <t>Autorizaciones</t>
  </si>
  <si>
    <t>Cumplimiento</t>
  </si>
  <si>
    <t>Respuestas</t>
  </si>
  <si>
    <t>Otras</t>
  </si>
  <si>
    <t>Cuadro 1. Número de solicitudes atendidas a las entidades de intermediación financiera, por categoría de solicitud, según año y trimestre. 2018-2022.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</si>
  <si>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Departamento de Registros y Autorizaciones</t>
    </r>
    <r>
      <rPr>
        <b/>
        <sz val="11"/>
        <color theme="1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>Superintendencia de Bancos de la República Dominicana 2022</t>
    </r>
  </si>
  <si>
    <t>Ene-Mar 2022</t>
  </si>
  <si>
    <t>Abr-Jun 2022</t>
  </si>
  <si>
    <t>Jul-Sept 2022</t>
  </si>
  <si>
    <t>Oct-Dic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</si>
</sst>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7F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1" fillId="0" borderId="0" xfId="0" applyNumberFormat="1" applyFont="1"/>
    <xf numFmtId="164" fontId="4" fillId="0" borderId="0" xfId="0" applyNumberFormat="1" applyFont="1"/>
    <xf numFmtId="0" fontId="0" fillId="3" borderId="3" xfId="0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3" fontId="8" fillId="5" borderId="7" xfId="0" applyNumberFormat="1" applyFont="1" applyFill="1" applyBorder="1" applyAlignment="1">
      <alignment horizontal="center" vertical="center" wrapText="1"/>
    </xf>
    <xf numFmtId="3" fontId="0" fillId="3" borderId="7" xfId="0" applyNumberFormat="1" applyFill="1" applyBorder="1" applyAlignment="1">
      <alignment horizontal="center" vertical="center" wrapText="1"/>
    </xf>
    <xf numFmtId="3" fontId="0" fillId="3" borderId="6" xfId="0" applyNumberForma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3" fontId="0" fillId="0" borderId="0" xfId="0" applyNumberFormat="1"/>
    <xf numFmtId="0" fontId="8" fillId="5" borderId="0" xfId="0" applyFont="1" applyFill="1" applyAlignment="1">
      <alignment horizontal="center" vertical="center" wrapText="1"/>
    </xf>
    <xf numFmtId="3" fontId="9" fillId="0" borderId="7" xfId="0" applyNumberFormat="1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3" fontId="0" fillId="3" borderId="10" xfId="0" applyNumberFormat="1" applyFill="1" applyBorder="1" applyAlignment="1">
      <alignment horizontal="center" vertical="center" wrapText="1"/>
    </xf>
    <xf numFmtId="3" fontId="0" fillId="3" borderId="11" xfId="0" applyNumberFormat="1" applyFill="1" applyBorder="1" applyAlignment="1">
      <alignment horizontal="center" vertical="center" wrapText="1"/>
    </xf>
    <xf numFmtId="3" fontId="8" fillId="5" borderId="9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8" fillId="5" borderId="9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3" fontId="0" fillId="0" borderId="11" xfId="0" applyNumberForma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3" fontId="0" fillId="6" borderId="7" xfId="0" applyNumberFormat="1" applyFill="1" applyBorder="1" applyAlignment="1">
      <alignment horizontal="center" vertical="center" wrapText="1"/>
    </xf>
    <xf numFmtId="3" fontId="0" fillId="6" borderId="6" xfId="0" applyNumberFormat="1" applyFill="1" applyBorder="1" applyAlignment="1">
      <alignment horizontal="center" vertical="center" wrapText="1"/>
    </xf>
    <xf numFmtId="3" fontId="0" fillId="6" borderId="10" xfId="0" applyNumberFormat="1" applyFill="1" applyBorder="1" applyAlignment="1">
      <alignment horizontal="center" vertical="center" wrapText="1"/>
    </xf>
    <xf numFmtId="3" fontId="0" fillId="6" borderId="11" xfId="0" applyNumberFormat="1" applyFill="1" applyBorder="1" applyAlignment="1">
      <alignment horizontal="center" vertical="center" wrapText="1"/>
    </xf>
    <xf numFmtId="3" fontId="0" fillId="6" borderId="12" xfId="0" applyNumberFormat="1" applyFill="1" applyBorder="1" applyAlignment="1">
      <alignment horizontal="center" vertical="center" wrapText="1"/>
    </xf>
    <xf numFmtId="3" fontId="0" fillId="3" borderId="12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F7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2</xdr:col>
      <xdr:colOff>645783</xdr:colOff>
      <xdr:row>4</xdr:row>
      <xdr:rowOff>30600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6E199781-78AE-4EFD-91E8-D1E8D69B7AD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76200"/>
          <a:ext cx="3179433" cy="7164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12110-C0F8-4A72-9B5F-B61CE0AACFB6}">
  <sheetPr>
    <tabColor theme="8" tint="-0.499984740745262"/>
  </sheetPr>
  <dimension ref="A6:L41"/>
  <sheetViews>
    <sheetView showGridLines="0" tabSelected="1" zoomScale="89" zoomScaleNormal="89" workbookViewId="0">
      <selection activeCell="N8" sqref="N8"/>
    </sheetView>
  </sheetViews>
  <sheetFormatPr defaultColWidth="11.42578125" defaultRowHeight="15" x14ac:dyDescent="0.25"/>
  <cols>
    <col min="1" max="1" width="15.5703125" customWidth="1"/>
    <col min="2" max="2" width="22.42578125" customWidth="1"/>
    <col min="3" max="3" width="21.7109375" customWidth="1"/>
    <col min="4" max="4" width="22.5703125" customWidth="1"/>
    <col min="5" max="5" width="14.7109375" customWidth="1"/>
    <col min="6" max="6" width="16.140625" customWidth="1"/>
    <col min="7" max="8" width="16.5703125" customWidth="1"/>
    <col min="9" max="9" width="17" customWidth="1"/>
    <col min="10" max="11" width="13.5703125" customWidth="1"/>
  </cols>
  <sheetData>
    <row r="6" spans="1:12" ht="21" customHeight="1" x14ac:dyDescent="0.25">
      <c r="A6" s="28" t="s">
        <v>37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2" ht="33.75" customHeight="1" x14ac:dyDescent="0.25">
      <c r="A7" s="29" t="s">
        <v>0</v>
      </c>
      <c r="B7" s="31" t="s">
        <v>29</v>
      </c>
      <c r="C7" s="31"/>
      <c r="D7" s="31"/>
      <c r="E7" s="29" t="s">
        <v>2</v>
      </c>
      <c r="F7" s="29"/>
      <c r="G7" s="29"/>
      <c r="H7" s="29"/>
      <c r="I7" s="29"/>
      <c r="J7" s="29"/>
      <c r="K7" s="32"/>
    </row>
    <row r="8" spans="1:12" ht="52.5" customHeight="1" x14ac:dyDescent="0.25">
      <c r="A8" s="30"/>
      <c r="B8" s="10" t="s">
        <v>23</v>
      </c>
      <c r="C8" s="25" t="s">
        <v>4</v>
      </c>
      <c r="D8" s="25" t="s">
        <v>30</v>
      </c>
      <c r="E8" s="10" t="s">
        <v>31</v>
      </c>
      <c r="F8" s="25" t="s">
        <v>32</v>
      </c>
      <c r="G8" s="25" t="s">
        <v>33</v>
      </c>
      <c r="H8" s="25" t="s">
        <v>34</v>
      </c>
      <c r="I8" s="25" t="s">
        <v>6</v>
      </c>
      <c r="J8" s="25" t="s">
        <v>35</v>
      </c>
      <c r="K8" s="26" t="s">
        <v>36</v>
      </c>
    </row>
    <row r="9" spans="1:12" ht="15.75" x14ac:dyDescent="0.25">
      <c r="A9" s="4">
        <v>2018</v>
      </c>
      <c r="B9" s="7">
        <f>+SUM(B10:B13)</f>
        <v>3529</v>
      </c>
      <c r="C9" s="7">
        <f>+SUM(C10:C13)</f>
        <v>3160</v>
      </c>
      <c r="D9" s="7">
        <f>+B9-C9</f>
        <v>369</v>
      </c>
      <c r="E9" s="7">
        <f>SUM(F9:K9)</f>
        <v>3160</v>
      </c>
      <c r="F9" s="7">
        <v>2317</v>
      </c>
      <c r="G9" s="7">
        <v>209</v>
      </c>
      <c r="H9" s="7">
        <v>122</v>
      </c>
      <c r="I9" s="7">
        <v>152</v>
      </c>
      <c r="J9" s="7">
        <v>341</v>
      </c>
      <c r="K9" s="12">
        <v>19</v>
      </c>
      <c r="L9" s="11"/>
    </row>
    <row r="10" spans="1:12" ht="15.75" x14ac:dyDescent="0.25">
      <c r="A10" s="5" t="s">
        <v>8</v>
      </c>
      <c r="B10" s="8">
        <v>902</v>
      </c>
      <c r="C10" s="8">
        <v>809</v>
      </c>
      <c r="D10" s="33">
        <f>0+B10-C10</f>
        <v>93</v>
      </c>
      <c r="E10" s="13">
        <f>SUM(F10:K10)</f>
        <v>809</v>
      </c>
      <c r="F10" s="8">
        <v>644</v>
      </c>
      <c r="G10" s="8">
        <v>53</v>
      </c>
      <c r="H10" s="8">
        <v>15</v>
      </c>
      <c r="I10" s="8">
        <v>27</v>
      </c>
      <c r="J10" s="8">
        <v>58</v>
      </c>
      <c r="K10" s="14">
        <v>12</v>
      </c>
      <c r="L10" s="11"/>
    </row>
    <row r="11" spans="1:12" ht="15.75" x14ac:dyDescent="0.25">
      <c r="A11" s="5" t="s">
        <v>19</v>
      </c>
      <c r="B11" s="8">
        <v>920</v>
      </c>
      <c r="C11" s="8">
        <v>851</v>
      </c>
      <c r="D11" s="33">
        <f>+(D10+B11)-C11</f>
        <v>162</v>
      </c>
      <c r="E11" s="13">
        <f t="shared" ref="E11:E13" si="0">SUM(F11:K11)</f>
        <v>851</v>
      </c>
      <c r="F11" s="8">
        <v>594</v>
      </c>
      <c r="G11" s="8">
        <v>63</v>
      </c>
      <c r="H11" s="8">
        <v>35</v>
      </c>
      <c r="I11" s="8">
        <v>46</v>
      </c>
      <c r="J11" s="8">
        <v>106</v>
      </c>
      <c r="K11" s="14">
        <v>7</v>
      </c>
      <c r="L11" s="11"/>
    </row>
    <row r="12" spans="1:12" ht="15.75" x14ac:dyDescent="0.25">
      <c r="A12" s="5" t="s">
        <v>9</v>
      </c>
      <c r="B12" s="8">
        <v>903</v>
      </c>
      <c r="C12" s="8">
        <v>836</v>
      </c>
      <c r="D12" s="33">
        <f>+(D11+B12)-C12</f>
        <v>229</v>
      </c>
      <c r="E12" s="13">
        <f t="shared" si="0"/>
        <v>836</v>
      </c>
      <c r="F12" s="8">
        <v>599</v>
      </c>
      <c r="G12" s="8">
        <v>53</v>
      </c>
      <c r="H12" s="8">
        <v>38</v>
      </c>
      <c r="I12" s="8">
        <v>36</v>
      </c>
      <c r="J12" s="8">
        <v>110</v>
      </c>
      <c r="K12" s="14">
        <v>0</v>
      </c>
      <c r="L12" s="11"/>
    </row>
    <row r="13" spans="1:12" ht="15.75" x14ac:dyDescent="0.25">
      <c r="A13" s="6" t="s">
        <v>10</v>
      </c>
      <c r="B13" s="9">
        <v>804</v>
      </c>
      <c r="C13" s="9">
        <v>664</v>
      </c>
      <c r="D13" s="34">
        <f>+(D12+B13)-C13</f>
        <v>369</v>
      </c>
      <c r="E13" s="15">
        <f t="shared" si="0"/>
        <v>664</v>
      </c>
      <c r="F13" s="9">
        <v>480</v>
      </c>
      <c r="G13" s="9">
        <v>40</v>
      </c>
      <c r="H13" s="9">
        <v>34</v>
      </c>
      <c r="I13" s="9">
        <v>43</v>
      </c>
      <c r="J13" s="9">
        <v>67</v>
      </c>
      <c r="K13" s="3">
        <v>0</v>
      </c>
      <c r="L13" s="11"/>
    </row>
    <row r="14" spans="1:12" ht="15.75" x14ac:dyDescent="0.25">
      <c r="A14" s="4">
        <v>2019</v>
      </c>
      <c r="B14" s="7">
        <f>+SUM(B15:B18)</f>
        <v>3612</v>
      </c>
      <c r="C14" s="7">
        <f>+SUM(C15:C18)</f>
        <v>3406</v>
      </c>
      <c r="D14" s="7">
        <f>(D9+B14)-C14</f>
        <v>575</v>
      </c>
      <c r="E14" s="7">
        <f>SUM(F14:K14)</f>
        <v>3406</v>
      </c>
      <c r="F14" s="7">
        <f>+SUM(F15:F18)</f>
        <v>2373</v>
      </c>
      <c r="G14" s="7">
        <f t="shared" ref="G14:K14" si="1">+SUM(G15:G18)</f>
        <v>268</v>
      </c>
      <c r="H14" s="7">
        <f t="shared" si="1"/>
        <v>144</v>
      </c>
      <c r="I14" s="7">
        <f t="shared" si="1"/>
        <v>154</v>
      </c>
      <c r="J14" s="7">
        <f t="shared" si="1"/>
        <v>459</v>
      </c>
      <c r="K14" s="12">
        <f t="shared" si="1"/>
        <v>8</v>
      </c>
      <c r="L14" s="11"/>
    </row>
    <row r="15" spans="1:12" ht="15.75" x14ac:dyDescent="0.25">
      <c r="A15" s="5" t="s">
        <v>11</v>
      </c>
      <c r="B15" s="8">
        <v>982</v>
      </c>
      <c r="C15" s="8">
        <v>1037</v>
      </c>
      <c r="D15" s="33">
        <f>+(B15+D9)-C15</f>
        <v>314</v>
      </c>
      <c r="E15" s="8">
        <f>SUM(F15:K15)</f>
        <v>1037</v>
      </c>
      <c r="F15" s="8">
        <v>725</v>
      </c>
      <c r="G15" s="8">
        <v>83</v>
      </c>
      <c r="H15" s="8">
        <v>48</v>
      </c>
      <c r="I15" s="8">
        <v>47</v>
      </c>
      <c r="J15" s="8">
        <v>134</v>
      </c>
      <c r="K15" s="14">
        <v>0</v>
      </c>
      <c r="L15" s="11"/>
    </row>
    <row r="16" spans="1:12" ht="15.75" x14ac:dyDescent="0.25">
      <c r="A16" s="5" t="s">
        <v>20</v>
      </c>
      <c r="B16" s="8">
        <v>884</v>
      </c>
      <c r="C16" s="8">
        <v>899</v>
      </c>
      <c r="D16" s="33">
        <f>+(D15+B16)-C16</f>
        <v>299</v>
      </c>
      <c r="E16" s="8">
        <f t="shared" ref="E16:E18" si="2">SUM(F16:K16)</f>
        <v>899</v>
      </c>
      <c r="F16" s="8">
        <v>631</v>
      </c>
      <c r="G16" s="8">
        <v>71</v>
      </c>
      <c r="H16" s="8">
        <v>35</v>
      </c>
      <c r="I16" s="8">
        <v>40</v>
      </c>
      <c r="J16" s="8">
        <v>119</v>
      </c>
      <c r="K16" s="14">
        <v>3</v>
      </c>
      <c r="L16" s="11"/>
    </row>
    <row r="17" spans="1:12" ht="15.75" x14ac:dyDescent="0.25">
      <c r="A17" s="5" t="s">
        <v>12</v>
      </c>
      <c r="B17" s="8">
        <v>929</v>
      </c>
      <c r="C17" s="8">
        <v>859</v>
      </c>
      <c r="D17" s="33">
        <f>+(D16+B17)-C17</f>
        <v>369</v>
      </c>
      <c r="E17" s="8">
        <f t="shared" si="2"/>
        <v>859</v>
      </c>
      <c r="F17" s="8">
        <v>593</v>
      </c>
      <c r="G17" s="8">
        <v>48</v>
      </c>
      <c r="H17" s="8">
        <v>55</v>
      </c>
      <c r="I17" s="8">
        <v>35</v>
      </c>
      <c r="J17" s="8">
        <v>126</v>
      </c>
      <c r="K17" s="14">
        <v>2</v>
      </c>
      <c r="L17" s="11"/>
    </row>
    <row r="18" spans="1:12" ht="15.75" x14ac:dyDescent="0.25">
      <c r="A18" s="6" t="s">
        <v>13</v>
      </c>
      <c r="B18" s="9">
        <v>817</v>
      </c>
      <c r="C18" s="9">
        <v>611</v>
      </c>
      <c r="D18" s="34">
        <f>+(D17+B18)-C18</f>
        <v>575</v>
      </c>
      <c r="E18" s="9">
        <f t="shared" si="2"/>
        <v>611</v>
      </c>
      <c r="F18" s="9">
        <v>424</v>
      </c>
      <c r="G18" s="9">
        <v>66</v>
      </c>
      <c r="H18" s="9">
        <v>6</v>
      </c>
      <c r="I18" s="9">
        <v>32</v>
      </c>
      <c r="J18" s="9">
        <v>80</v>
      </c>
      <c r="K18" s="3">
        <v>3</v>
      </c>
      <c r="L18" s="11"/>
    </row>
    <row r="19" spans="1:12" ht="15.75" x14ac:dyDescent="0.25">
      <c r="A19" s="4">
        <v>2020</v>
      </c>
      <c r="B19" s="7">
        <f>+SUM(B20:B23)</f>
        <v>2576</v>
      </c>
      <c r="C19" s="7">
        <f>+SUM(C20:C23)</f>
        <v>2477</v>
      </c>
      <c r="D19" s="7">
        <f>(D14+B19)-C19</f>
        <v>674</v>
      </c>
      <c r="E19" s="7">
        <f>SUM(F19:K19)</f>
        <v>2477</v>
      </c>
      <c r="F19" s="7">
        <f>+SUM(F20:F23)</f>
        <v>1715</v>
      </c>
      <c r="G19" s="7">
        <f t="shared" ref="G19:K19" si="3">+SUM(G20:G23)</f>
        <v>152</v>
      </c>
      <c r="H19" s="7">
        <f t="shared" si="3"/>
        <v>46</v>
      </c>
      <c r="I19" s="7">
        <f t="shared" si="3"/>
        <v>133</v>
      </c>
      <c r="J19" s="7">
        <f t="shared" si="3"/>
        <v>429</v>
      </c>
      <c r="K19" s="12">
        <f t="shared" si="3"/>
        <v>2</v>
      </c>
      <c r="L19" s="11"/>
    </row>
    <row r="20" spans="1:12" ht="15.75" x14ac:dyDescent="0.25">
      <c r="A20" s="5" t="s">
        <v>14</v>
      </c>
      <c r="B20" s="8">
        <v>688</v>
      </c>
      <c r="C20" s="8">
        <v>1055</v>
      </c>
      <c r="D20" s="33">
        <f>+(B20+D14)-C20</f>
        <v>208</v>
      </c>
      <c r="E20" s="8">
        <f>SUM(F20:K20)</f>
        <v>1055</v>
      </c>
      <c r="F20" s="8">
        <v>757</v>
      </c>
      <c r="G20" s="8">
        <v>49</v>
      </c>
      <c r="H20" s="8">
        <v>23</v>
      </c>
      <c r="I20" s="8">
        <v>29</v>
      </c>
      <c r="J20" s="8">
        <v>196</v>
      </c>
      <c r="K20" s="14">
        <v>1</v>
      </c>
      <c r="L20" s="11"/>
    </row>
    <row r="21" spans="1:12" ht="15.75" x14ac:dyDescent="0.25">
      <c r="A21" s="5" t="s">
        <v>21</v>
      </c>
      <c r="B21" s="8">
        <v>369</v>
      </c>
      <c r="C21" s="8">
        <v>417</v>
      </c>
      <c r="D21" s="33">
        <f>+(D20+B21)-C21</f>
        <v>160</v>
      </c>
      <c r="E21" s="8">
        <f t="shared" ref="E21:E23" si="4">SUM(F21:K21)</f>
        <v>417</v>
      </c>
      <c r="F21" s="8">
        <v>274</v>
      </c>
      <c r="G21" s="8">
        <v>24</v>
      </c>
      <c r="H21" s="8">
        <v>19</v>
      </c>
      <c r="I21" s="8">
        <v>26</v>
      </c>
      <c r="J21" s="8">
        <v>73</v>
      </c>
      <c r="K21" s="14">
        <v>1</v>
      </c>
      <c r="L21" s="11"/>
    </row>
    <row r="22" spans="1:12" ht="15.75" x14ac:dyDescent="0.25">
      <c r="A22" s="5" t="s">
        <v>15</v>
      </c>
      <c r="B22" s="8">
        <v>546</v>
      </c>
      <c r="C22" s="8">
        <v>491</v>
      </c>
      <c r="D22" s="33">
        <f>+(D21+B22)-C22</f>
        <v>215</v>
      </c>
      <c r="E22" s="8">
        <f t="shared" si="4"/>
        <v>491</v>
      </c>
      <c r="F22" s="8">
        <v>272</v>
      </c>
      <c r="G22" s="8">
        <v>27</v>
      </c>
      <c r="H22" s="8">
        <v>4</v>
      </c>
      <c r="I22" s="8">
        <v>28</v>
      </c>
      <c r="J22" s="8">
        <v>160</v>
      </c>
      <c r="K22" s="14">
        <v>0</v>
      </c>
      <c r="L22" s="11"/>
    </row>
    <row r="23" spans="1:12" ht="15.75" x14ac:dyDescent="0.25">
      <c r="A23" s="6" t="s">
        <v>17</v>
      </c>
      <c r="B23" s="9">
        <v>973</v>
      </c>
      <c r="C23" s="9">
        <v>514</v>
      </c>
      <c r="D23" s="34">
        <f>+(D22+B23)-C23</f>
        <v>674</v>
      </c>
      <c r="E23" s="9">
        <f t="shared" si="4"/>
        <v>514</v>
      </c>
      <c r="F23" s="9">
        <v>412</v>
      </c>
      <c r="G23" s="9">
        <v>52</v>
      </c>
      <c r="H23" s="9">
        <v>0</v>
      </c>
      <c r="I23" s="9">
        <v>50</v>
      </c>
      <c r="J23" s="9">
        <v>0</v>
      </c>
      <c r="K23" s="3">
        <v>0</v>
      </c>
      <c r="L23" s="11"/>
    </row>
    <row r="24" spans="1:12" ht="15.75" x14ac:dyDescent="0.25">
      <c r="A24" s="18">
        <v>2021</v>
      </c>
      <c r="B24" s="21">
        <f>+SUM(B25:B28)</f>
        <v>3842</v>
      </c>
      <c r="C24" s="21">
        <f>+SUM(C25:C28)</f>
        <v>4427</v>
      </c>
      <c r="D24" s="21">
        <f>(D19+B24)-C24</f>
        <v>89</v>
      </c>
      <c r="E24" s="21">
        <f t="shared" ref="E24:E33" si="5">SUM(F24:K24)</f>
        <v>4427</v>
      </c>
      <c r="F24" s="21">
        <f>+SUM(F25:F28)</f>
        <v>3635</v>
      </c>
      <c r="G24" s="21">
        <f t="shared" ref="G24:K24" si="6">+SUM(G25:G28)</f>
        <v>344</v>
      </c>
      <c r="H24" s="21">
        <f t="shared" si="6"/>
        <v>7</v>
      </c>
      <c r="I24" s="21">
        <f t="shared" si="6"/>
        <v>441</v>
      </c>
      <c r="J24" s="21">
        <f t="shared" si="6"/>
        <v>0</v>
      </c>
      <c r="K24" s="23">
        <f t="shared" si="6"/>
        <v>0</v>
      </c>
      <c r="L24" s="11"/>
    </row>
    <row r="25" spans="1:12" ht="15.75" x14ac:dyDescent="0.25">
      <c r="A25" s="16" t="s">
        <v>16</v>
      </c>
      <c r="B25" s="19">
        <v>841</v>
      </c>
      <c r="C25" s="19">
        <v>1215</v>
      </c>
      <c r="D25" s="35">
        <f>+(B25+D19)-C25</f>
        <v>300</v>
      </c>
      <c r="E25" s="19">
        <f t="shared" si="5"/>
        <v>1215</v>
      </c>
      <c r="F25" s="19">
        <v>1042</v>
      </c>
      <c r="G25" s="19">
        <v>85</v>
      </c>
      <c r="H25" s="19">
        <v>1</v>
      </c>
      <c r="I25" s="19">
        <v>87</v>
      </c>
      <c r="J25" s="19">
        <v>0</v>
      </c>
      <c r="K25" s="24">
        <v>0</v>
      </c>
      <c r="L25" s="11"/>
    </row>
    <row r="26" spans="1:12" ht="15.75" x14ac:dyDescent="0.25">
      <c r="A26" s="16" t="s">
        <v>22</v>
      </c>
      <c r="B26" s="19">
        <v>906</v>
      </c>
      <c r="C26" s="19">
        <v>1036</v>
      </c>
      <c r="D26" s="35">
        <f>+(D25+B26)-C26</f>
        <v>170</v>
      </c>
      <c r="E26" s="19">
        <f t="shared" si="5"/>
        <v>1036</v>
      </c>
      <c r="F26" s="19">
        <v>832</v>
      </c>
      <c r="G26" s="19">
        <v>98</v>
      </c>
      <c r="H26" s="19">
        <v>2</v>
      </c>
      <c r="I26" s="19">
        <v>104</v>
      </c>
      <c r="J26" s="19">
        <v>0</v>
      </c>
      <c r="K26" s="24">
        <v>0</v>
      </c>
      <c r="L26" s="11"/>
    </row>
    <row r="27" spans="1:12" ht="15.75" x14ac:dyDescent="0.25">
      <c r="A27" s="16" t="s">
        <v>18</v>
      </c>
      <c r="B27" s="19">
        <v>1041</v>
      </c>
      <c r="C27" s="19">
        <v>1080</v>
      </c>
      <c r="D27" s="35">
        <f>+(D26+B27)-C27</f>
        <v>131</v>
      </c>
      <c r="E27" s="19">
        <f t="shared" si="5"/>
        <v>1080</v>
      </c>
      <c r="F27" s="19">
        <v>858</v>
      </c>
      <c r="G27" s="19">
        <v>98</v>
      </c>
      <c r="H27" s="19">
        <v>3</v>
      </c>
      <c r="I27" s="19">
        <v>121</v>
      </c>
      <c r="J27" s="19">
        <v>0</v>
      </c>
      <c r="K27" s="24">
        <v>0</v>
      </c>
      <c r="L27" s="11"/>
    </row>
    <row r="28" spans="1:12" ht="15.75" x14ac:dyDescent="0.25">
      <c r="A28" s="17" t="s">
        <v>24</v>
      </c>
      <c r="B28" s="20">
        <v>1054</v>
      </c>
      <c r="C28" s="9">
        <v>1096</v>
      </c>
      <c r="D28" s="36">
        <f>+(D27+B28)-C28</f>
        <v>89</v>
      </c>
      <c r="E28" s="20">
        <f t="shared" si="5"/>
        <v>1096</v>
      </c>
      <c r="F28" s="22">
        <v>903</v>
      </c>
      <c r="G28" s="22">
        <v>63</v>
      </c>
      <c r="H28" s="22">
        <v>1</v>
      </c>
      <c r="I28" s="22">
        <v>129</v>
      </c>
      <c r="J28" s="22">
        <v>0</v>
      </c>
      <c r="K28" s="22">
        <v>0</v>
      </c>
    </row>
    <row r="29" spans="1:12" ht="15.75" x14ac:dyDescent="0.25">
      <c r="A29" s="18">
        <v>2022</v>
      </c>
      <c r="B29" s="21">
        <f>+SUM(B30:B33)</f>
        <v>4564</v>
      </c>
      <c r="C29" s="21">
        <f>+SUM(C30:C36)</f>
        <v>4546</v>
      </c>
      <c r="D29" s="21">
        <f>(D24+B29)-C29</f>
        <v>107</v>
      </c>
      <c r="E29" s="21">
        <f>SUM(F29:K29)</f>
        <v>4546</v>
      </c>
      <c r="F29" s="21">
        <f>+SUM(F30:F36)</f>
        <v>3741</v>
      </c>
      <c r="G29" s="21">
        <f t="shared" ref="G29:K29" si="7">+SUM(G30:G36)</f>
        <v>302</v>
      </c>
      <c r="H29" s="21">
        <f t="shared" si="7"/>
        <v>0</v>
      </c>
      <c r="I29" s="21">
        <f t="shared" si="7"/>
        <v>502</v>
      </c>
      <c r="J29" s="21">
        <f t="shared" si="7"/>
        <v>0</v>
      </c>
      <c r="K29" s="23">
        <f t="shared" si="7"/>
        <v>1</v>
      </c>
      <c r="L29" s="11"/>
    </row>
    <row r="30" spans="1:12" ht="15.75" x14ac:dyDescent="0.25">
      <c r="A30" s="16" t="s">
        <v>39</v>
      </c>
      <c r="B30" s="19">
        <v>978</v>
      </c>
      <c r="C30" s="19">
        <v>948</v>
      </c>
      <c r="D30" s="35">
        <f>+(B30+D24)-C30</f>
        <v>119</v>
      </c>
      <c r="E30" s="19">
        <f>SUM(F30:K30)</f>
        <v>948</v>
      </c>
      <c r="F30" s="19">
        <v>772</v>
      </c>
      <c r="G30" s="19">
        <v>70</v>
      </c>
      <c r="H30" s="19">
        <v>0</v>
      </c>
      <c r="I30" s="19">
        <v>106</v>
      </c>
      <c r="J30" s="19">
        <v>0</v>
      </c>
      <c r="K30" s="24">
        <v>0</v>
      </c>
      <c r="L30" s="11"/>
    </row>
    <row r="31" spans="1:12" ht="15.75" x14ac:dyDescent="0.25">
      <c r="A31" s="16" t="s">
        <v>40</v>
      </c>
      <c r="B31" s="19">
        <v>1081</v>
      </c>
      <c r="C31" s="19">
        <v>1102</v>
      </c>
      <c r="D31" s="35">
        <f>+(D30+B31)-C31</f>
        <v>98</v>
      </c>
      <c r="E31" s="19">
        <f t="shared" si="5"/>
        <v>1102</v>
      </c>
      <c r="F31" s="19">
        <v>898</v>
      </c>
      <c r="G31" s="19">
        <v>78</v>
      </c>
      <c r="H31" s="19">
        <v>0</v>
      </c>
      <c r="I31" s="19">
        <v>126</v>
      </c>
      <c r="J31" s="19">
        <v>0</v>
      </c>
      <c r="K31" s="24">
        <v>0</v>
      </c>
      <c r="L31" s="11"/>
    </row>
    <row r="32" spans="1:12" ht="15.75" x14ac:dyDescent="0.25">
      <c r="A32" s="16" t="s">
        <v>41</v>
      </c>
      <c r="B32" s="19">
        <v>1313</v>
      </c>
      <c r="C32" s="19">
        <v>1267</v>
      </c>
      <c r="D32" s="35">
        <f>+(D31+B32)-C32</f>
        <v>144</v>
      </c>
      <c r="E32" s="19">
        <f t="shared" si="5"/>
        <v>1267</v>
      </c>
      <c r="F32" s="19">
        <v>1077</v>
      </c>
      <c r="G32" s="19">
        <v>70</v>
      </c>
      <c r="H32" s="19">
        <v>0</v>
      </c>
      <c r="I32" s="19">
        <v>120</v>
      </c>
      <c r="J32" s="19">
        <v>0</v>
      </c>
      <c r="K32" s="24">
        <v>0</v>
      </c>
      <c r="L32" s="11"/>
    </row>
    <row r="33" spans="1:11" ht="16.5" thickBot="1" x14ac:dyDescent="0.3">
      <c r="A33" s="17" t="s">
        <v>42</v>
      </c>
      <c r="B33" s="20">
        <v>1192</v>
      </c>
      <c r="C33" s="9">
        <v>1229</v>
      </c>
      <c r="D33" s="37">
        <f>+(D32+B33)-C33</f>
        <v>107</v>
      </c>
      <c r="E33" s="38">
        <f t="shared" si="5"/>
        <v>1229</v>
      </c>
      <c r="F33" s="27">
        <v>994</v>
      </c>
      <c r="G33" s="22">
        <v>84</v>
      </c>
      <c r="H33" s="22">
        <v>0</v>
      </c>
      <c r="I33" s="22">
        <v>150</v>
      </c>
      <c r="J33" s="22">
        <v>0</v>
      </c>
      <c r="K33" s="22">
        <v>1</v>
      </c>
    </row>
    <row r="35" spans="1:11" ht="15.75" x14ac:dyDescent="0.25">
      <c r="A35" s="2" t="s">
        <v>3</v>
      </c>
    </row>
    <row r="36" spans="1:11" x14ac:dyDescent="0.25">
      <c r="A36" s="1" t="s">
        <v>1</v>
      </c>
      <c r="C36" t="s">
        <v>26</v>
      </c>
    </row>
    <row r="37" spans="1:11" x14ac:dyDescent="0.25">
      <c r="A37" s="1" t="s">
        <v>4</v>
      </c>
      <c r="C37" t="s">
        <v>25</v>
      </c>
    </row>
    <row r="38" spans="1:11" x14ac:dyDescent="0.25">
      <c r="A38" s="1" t="s">
        <v>7</v>
      </c>
      <c r="C38" t="s">
        <v>27</v>
      </c>
    </row>
    <row r="39" spans="1:11" x14ac:dyDescent="0.25">
      <c r="A39" s="1" t="s">
        <v>5</v>
      </c>
      <c r="C39" t="s">
        <v>28</v>
      </c>
    </row>
    <row r="40" spans="1:11" x14ac:dyDescent="0.25">
      <c r="A40" s="1"/>
    </row>
    <row r="41" spans="1:11" x14ac:dyDescent="0.25">
      <c r="A41" t="s">
        <v>38</v>
      </c>
    </row>
  </sheetData>
  <mergeCells count="4">
    <mergeCell ref="A6:K6"/>
    <mergeCell ref="A7:A8"/>
    <mergeCell ref="B7:D7"/>
    <mergeCell ref="E7:K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Cuadro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fogando@sb.gob.do</dc:creator>
  <cp:lastModifiedBy>Freddy Manuel Ogando Montero</cp:lastModifiedBy>
  <dcterms:created xsi:type="dcterms:W3CDTF">2021-09-01T20:39:25Z</dcterms:created>
  <dcterms:modified xsi:type="dcterms:W3CDTF">2023-01-18T20:43:05Z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2023-01-18T20:22:38Z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cbe7904d-46cf-4d4a-ad1e-e6d328d70794</vt:lpwstr>
  </property>
  <property fmtid="{D5CDD505-2E9C-101B-9397-08002B2CF9AE}" pid="8" name="MSIP_Label_81f5a2da-7ac4-4e60-a27b-a125ee74514f_ContentBits">
    <vt:lpwstr>0</vt:lpwstr>
  </property>
</Properties>
</file>