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11- Noviembre/"/>
    </mc:Choice>
  </mc:AlternateContent>
  <xr:revisionPtr revIDLastSave="0" documentId="8_{F9D29C52-95C6-4394-8FF9-AE49891EC4F3}" xr6:coauthVersionLast="47" xr6:coauthVersionMax="47" xr10:uidLastSave="{00000000-0000-0000-0000-000000000000}"/>
  <bookViews>
    <workbookView xWindow="-120" yWindow="-120" windowWidth="29040" windowHeight="15720" activeTab="1" xr2:uid="{FE37C95F-916F-4DEC-9BD6-06E1C38EEFD7}"/>
  </bookViews>
  <sheets>
    <sheet name="P2 Presupuesto Aprobado-Ejec " sheetId="1" r:id="rId1"/>
    <sheet name="P3 Ejecucion" sheetId="2" r:id="rId2"/>
  </sheets>
  <definedNames>
    <definedName name="Interruptor" comment="Lista para selección de encendido y apagado parametros.">#REF!</definedName>
    <definedName name="_xlnm.Print_Area" localSheetId="0">'P2 Presupuesto Aprobado-Ejec '!$A$1:$R$110</definedName>
    <definedName name="_xlnm.Print_Area" localSheetId="1">'P3 Ejecucion'!$A$1:$P$106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2" l="1"/>
  <c r="K80" i="2"/>
  <c r="K79" i="2" s="1"/>
  <c r="J80" i="2"/>
  <c r="D80" i="2"/>
  <c r="D79" i="2" s="1"/>
  <c r="A80" i="2"/>
  <c r="M79" i="2"/>
  <c r="J79" i="2"/>
  <c r="I79" i="2"/>
  <c r="L78" i="2"/>
  <c r="K78" i="2"/>
  <c r="J78" i="2"/>
  <c r="H78" i="2"/>
  <c r="G78" i="2"/>
  <c r="A78" i="2"/>
  <c r="J77" i="2"/>
  <c r="J76" i="2" s="1"/>
  <c r="I77" i="2"/>
  <c r="G77" i="2"/>
  <c r="G76" i="2" s="1"/>
  <c r="A77" i="2"/>
  <c r="E75" i="2"/>
  <c r="D75" i="2"/>
  <c r="A75" i="2"/>
  <c r="J74" i="2"/>
  <c r="G74" i="2"/>
  <c r="G73" i="2" s="1"/>
  <c r="F74" i="2"/>
  <c r="A74" i="2"/>
  <c r="A71" i="2"/>
  <c r="A70" i="2"/>
  <c r="A69" i="2"/>
  <c r="A67" i="2"/>
  <c r="A66" i="2"/>
  <c r="F64" i="2"/>
  <c r="E64" i="2"/>
  <c r="A64" i="2"/>
  <c r="E63" i="2"/>
  <c r="D63" i="2"/>
  <c r="A63" i="2"/>
  <c r="D62" i="2"/>
  <c r="A62" i="2"/>
  <c r="A61" i="2"/>
  <c r="A59" i="2"/>
  <c r="A58" i="2"/>
  <c r="A57" i="2"/>
  <c r="A56" i="2"/>
  <c r="F55" i="2"/>
  <c r="A55" i="2"/>
  <c r="F54" i="2"/>
  <c r="E54" i="2"/>
  <c r="A54" i="2"/>
  <c r="E53" i="2"/>
  <c r="D53" i="2"/>
  <c r="A53" i="2"/>
  <c r="F52" i="2"/>
  <c r="D52" i="2"/>
  <c r="A52" i="2"/>
  <c r="F51" i="2"/>
  <c r="E51" i="2"/>
  <c r="A51" i="2"/>
  <c r="A49" i="2"/>
  <c r="A48" i="2"/>
  <c r="A47" i="2"/>
  <c r="A46" i="2"/>
  <c r="A45" i="2"/>
  <c r="A44" i="2"/>
  <c r="F42" i="2"/>
  <c r="A42" i="2"/>
  <c r="A41" i="2"/>
  <c r="F40" i="2"/>
  <c r="A40" i="2"/>
  <c r="F39" i="2"/>
  <c r="E39" i="2"/>
  <c r="A39" i="2"/>
  <c r="E38" i="2"/>
  <c r="D38" i="2"/>
  <c r="A38" i="2"/>
  <c r="D37" i="2"/>
  <c r="A37" i="2"/>
  <c r="A36" i="2"/>
  <c r="A35" i="2"/>
  <c r="A33" i="2"/>
  <c r="A32" i="2"/>
  <c r="A31" i="2"/>
  <c r="A30" i="2"/>
  <c r="A29" i="2"/>
  <c r="A28" i="2"/>
  <c r="A27" i="2"/>
  <c r="A26" i="2"/>
  <c r="A25" i="2"/>
  <c r="A23" i="2"/>
  <c r="A22" i="2"/>
  <c r="A21" i="2"/>
  <c r="A20" i="2"/>
  <c r="A19" i="2"/>
  <c r="A18" i="2"/>
  <c r="F17" i="2"/>
  <c r="A17" i="2"/>
  <c r="F16" i="2"/>
  <c r="E16" i="2"/>
  <c r="A16" i="2"/>
  <c r="E15" i="2"/>
  <c r="D15" i="2"/>
  <c r="A15" i="2"/>
  <c r="E13" i="2"/>
  <c r="D13" i="2"/>
  <c r="A13" i="2"/>
  <c r="D12" i="2"/>
  <c r="A12" i="2"/>
  <c r="A11" i="2"/>
  <c r="A10" i="2"/>
  <c r="A9" i="2"/>
  <c r="Q82" i="1"/>
  <c r="L80" i="2"/>
  <c r="L79" i="2" s="1"/>
  <c r="M80" i="1"/>
  <c r="L80" i="1"/>
  <c r="I80" i="2"/>
  <c r="F80" i="2"/>
  <c r="F79" i="2" s="1"/>
  <c r="E80" i="2"/>
  <c r="E79" i="2" s="1"/>
  <c r="O80" i="1"/>
  <c r="K80" i="1"/>
  <c r="H80" i="1"/>
  <c r="G80" i="1"/>
  <c r="F80" i="1"/>
  <c r="E80" i="1"/>
  <c r="D80" i="1"/>
  <c r="O77" i="1"/>
  <c r="O73" i="1" s="1"/>
  <c r="L77" i="1"/>
  <c r="I78" i="2"/>
  <c r="I76" i="2" s="1"/>
  <c r="J77" i="1"/>
  <c r="F78" i="2"/>
  <c r="D78" i="2"/>
  <c r="M77" i="2"/>
  <c r="L77" i="2"/>
  <c r="L76" i="2" s="1"/>
  <c r="K77" i="2"/>
  <c r="K76" i="2" s="1"/>
  <c r="H77" i="2"/>
  <c r="H76" i="2" s="1"/>
  <c r="I77" i="1"/>
  <c r="H77" i="1"/>
  <c r="E77" i="2"/>
  <c r="N77" i="1"/>
  <c r="M77" i="1"/>
  <c r="E73" i="1"/>
  <c r="M75" i="2"/>
  <c r="L75" i="2"/>
  <c r="M74" i="1"/>
  <c r="M73" i="1" s="1"/>
  <c r="J75" i="2"/>
  <c r="I75" i="2"/>
  <c r="J74" i="1"/>
  <c r="G75" i="2"/>
  <c r="M74" i="2"/>
  <c r="L74" i="2"/>
  <c r="K74" i="2"/>
  <c r="I74" i="2"/>
  <c r="H74" i="2"/>
  <c r="E74" i="2"/>
  <c r="E73" i="2" s="1"/>
  <c r="D74" i="2"/>
  <c r="D74" i="1"/>
  <c r="D73" i="1" s="1"/>
  <c r="P74" i="1"/>
  <c r="O74" i="1"/>
  <c r="N74" i="1"/>
  <c r="L74" i="1"/>
  <c r="K74" i="1"/>
  <c r="G74" i="1"/>
  <c r="F74" i="1"/>
  <c r="E74" i="1"/>
  <c r="P73" i="1"/>
  <c r="H69" i="1"/>
  <c r="E71" i="2"/>
  <c r="D71" i="2"/>
  <c r="R71" i="1"/>
  <c r="F70" i="2"/>
  <c r="E70" i="2"/>
  <c r="F69" i="1"/>
  <c r="F69" i="2"/>
  <c r="E69" i="2"/>
  <c r="D69" i="2"/>
  <c r="D69" i="1"/>
  <c r="A68" i="1"/>
  <c r="A67" i="1"/>
  <c r="M61" i="1"/>
  <c r="D64" i="2"/>
  <c r="F63" i="2"/>
  <c r="O61" i="1"/>
  <c r="F62" i="2"/>
  <c r="E62" i="2"/>
  <c r="L61" i="1"/>
  <c r="J61" i="1"/>
  <c r="I61" i="1"/>
  <c r="F61" i="2"/>
  <c r="F61" i="1"/>
  <c r="E61" i="1"/>
  <c r="D61" i="1"/>
  <c r="F59" i="2"/>
  <c r="E59" i="2"/>
  <c r="F58" i="2"/>
  <c r="E58" i="2"/>
  <c r="F57" i="2"/>
  <c r="E57" i="2"/>
  <c r="D57" i="2"/>
  <c r="P57" i="2" s="1"/>
  <c r="J51" i="1"/>
  <c r="F56" i="2"/>
  <c r="E56" i="2"/>
  <c r="D56" i="2"/>
  <c r="R56" i="1"/>
  <c r="E55" i="2"/>
  <c r="D55" i="2"/>
  <c r="W55" i="1"/>
  <c r="D54" i="2"/>
  <c r="R54" i="1"/>
  <c r="F53" i="2"/>
  <c r="R53" i="1"/>
  <c r="E52" i="2"/>
  <c r="E50" i="2" s="1"/>
  <c r="D51" i="1"/>
  <c r="M51" i="1"/>
  <c r="L51" i="1"/>
  <c r="D51" i="2"/>
  <c r="O51" i="1"/>
  <c r="N51" i="1"/>
  <c r="K51" i="1"/>
  <c r="E51" i="1"/>
  <c r="F49" i="2"/>
  <c r="E49" i="2"/>
  <c r="D49" i="2"/>
  <c r="F48" i="2"/>
  <c r="E48" i="2"/>
  <c r="R49" i="1"/>
  <c r="R48" i="1"/>
  <c r="F47" i="2"/>
  <c r="E47" i="2"/>
  <c r="D47" i="2"/>
  <c r="F46" i="2"/>
  <c r="E46" i="2"/>
  <c r="F45" i="2"/>
  <c r="E45" i="2"/>
  <c r="F44" i="2"/>
  <c r="H44" i="1"/>
  <c r="F44" i="1"/>
  <c r="D44" i="1"/>
  <c r="E42" i="2"/>
  <c r="D42" i="2"/>
  <c r="F41" i="2"/>
  <c r="E41" i="2"/>
  <c r="D41" i="2"/>
  <c r="R41" i="1"/>
  <c r="J35" i="1"/>
  <c r="E40" i="2"/>
  <c r="D40" i="2"/>
  <c r="R40" i="1"/>
  <c r="D39" i="2"/>
  <c r="R39" i="1"/>
  <c r="N35" i="1"/>
  <c r="R38" i="1"/>
  <c r="F37" i="2"/>
  <c r="F36" i="2"/>
  <c r="E36" i="2"/>
  <c r="D36" i="2"/>
  <c r="W36" i="1"/>
  <c r="O35" i="1"/>
  <c r="L35" i="1"/>
  <c r="I35" i="1"/>
  <c r="F35" i="2"/>
  <c r="E35" i="2"/>
  <c r="K35" i="1"/>
  <c r="E35" i="1"/>
  <c r="O25" i="1"/>
  <c r="F33" i="2"/>
  <c r="E33" i="2"/>
  <c r="D33" i="2"/>
  <c r="F32" i="2"/>
  <c r="E32" i="2"/>
  <c r="D32" i="2"/>
  <c r="P32" i="2" s="1"/>
  <c r="R32" i="1"/>
  <c r="F31" i="2"/>
  <c r="E31" i="2"/>
  <c r="D31" i="2"/>
  <c r="F30" i="2"/>
  <c r="E30" i="2"/>
  <c r="D30" i="2"/>
  <c r="F29" i="2"/>
  <c r="E29" i="2"/>
  <c r="D29" i="2"/>
  <c r="F28" i="2"/>
  <c r="E28" i="2"/>
  <c r="R29" i="1"/>
  <c r="F27" i="2"/>
  <c r="E27" i="2"/>
  <c r="F26" i="2"/>
  <c r="E26" i="2"/>
  <c r="D26" i="2"/>
  <c r="R26" i="1"/>
  <c r="D25" i="2"/>
  <c r="P25" i="1"/>
  <c r="E25" i="1"/>
  <c r="E8" i="1" s="1"/>
  <c r="E82" i="1" s="1"/>
  <c r="D25" i="1"/>
  <c r="R24" i="1"/>
  <c r="F23" i="2"/>
  <c r="E23" i="2"/>
  <c r="D23" i="2"/>
  <c r="W23" i="1"/>
  <c r="R23" i="1"/>
  <c r="F22" i="2"/>
  <c r="E22" i="2"/>
  <c r="D22" i="2"/>
  <c r="P22" i="2" s="1"/>
  <c r="R22" i="1"/>
  <c r="F21" i="2"/>
  <c r="E21" i="2"/>
  <c r="D21" i="2"/>
  <c r="R21" i="1"/>
  <c r="F20" i="2"/>
  <c r="E20" i="2"/>
  <c r="D20" i="2"/>
  <c r="R20" i="1"/>
  <c r="F19" i="2"/>
  <c r="E19" i="2"/>
  <c r="D19" i="2"/>
  <c r="R19" i="1"/>
  <c r="F18" i="2"/>
  <c r="E18" i="2"/>
  <c r="D18" i="2"/>
  <c r="L15" i="1"/>
  <c r="E17" i="2"/>
  <c r="D17" i="2"/>
  <c r="R17" i="1"/>
  <c r="D16" i="2"/>
  <c r="K15" i="1"/>
  <c r="J15" i="1"/>
  <c r="I15" i="1"/>
  <c r="F15" i="2"/>
  <c r="F15" i="1"/>
  <c r="H15" i="1"/>
  <c r="G15" i="1"/>
  <c r="E15" i="1"/>
  <c r="F13" i="2"/>
  <c r="F12" i="2"/>
  <c r="E12" i="2"/>
  <c r="F11" i="2"/>
  <c r="E11" i="2"/>
  <c r="M9" i="1"/>
  <c r="F10" i="2"/>
  <c r="E10" i="2"/>
  <c r="R10" i="1"/>
  <c r="O9" i="1"/>
  <c r="E9" i="2"/>
  <c r="D9" i="2"/>
  <c r="D9" i="1"/>
  <c r="P9" i="1"/>
  <c r="N9" i="1"/>
  <c r="E9" i="1"/>
  <c r="R25" i="1" l="1"/>
  <c r="P52" i="2"/>
  <c r="R18" i="1"/>
  <c r="K25" i="1"/>
  <c r="L25" i="1"/>
  <c r="P30" i="2"/>
  <c r="R42" i="1"/>
  <c r="P51" i="1"/>
  <c r="F60" i="2"/>
  <c r="J73" i="1"/>
  <c r="G77" i="1"/>
  <c r="G73" i="1" s="1"/>
  <c r="E78" i="2"/>
  <c r="E76" i="2" s="1"/>
  <c r="P39" i="2"/>
  <c r="F50" i="2"/>
  <c r="D77" i="2"/>
  <c r="R78" i="1"/>
  <c r="N34" i="2"/>
  <c r="P47" i="2"/>
  <c r="E68" i="2"/>
  <c r="K73" i="2"/>
  <c r="K72" i="2" s="1"/>
  <c r="L73" i="1"/>
  <c r="D14" i="2"/>
  <c r="F77" i="2"/>
  <c r="F76" i="2" s="1"/>
  <c r="K9" i="1"/>
  <c r="P21" i="2"/>
  <c r="R28" i="1"/>
  <c r="F68" i="2"/>
  <c r="L73" i="2"/>
  <c r="L72" i="2" s="1"/>
  <c r="I24" i="2"/>
  <c r="M35" i="1"/>
  <c r="D68" i="2"/>
  <c r="P20" i="2"/>
  <c r="P35" i="1"/>
  <c r="D35" i="1"/>
  <c r="R47" i="1"/>
  <c r="I51" i="1"/>
  <c r="R58" i="1"/>
  <c r="R60" i="1"/>
  <c r="D59" i="2"/>
  <c r="P59" i="2" s="1"/>
  <c r="H61" i="1"/>
  <c r="I80" i="1"/>
  <c r="G80" i="2"/>
  <c r="G79" i="2" s="1"/>
  <c r="P79" i="2" s="1"/>
  <c r="R81" i="1"/>
  <c r="R80" i="1" s="1"/>
  <c r="R11" i="1"/>
  <c r="R9" i="1" s="1"/>
  <c r="D10" i="2"/>
  <c r="F14" i="2"/>
  <c r="F25" i="1"/>
  <c r="P15" i="1"/>
  <c r="P8" i="1" s="1"/>
  <c r="P82" i="1" s="1"/>
  <c r="P19" i="2"/>
  <c r="R57" i="1"/>
  <c r="J80" i="1"/>
  <c r="H80" i="2"/>
  <c r="H79" i="2" s="1"/>
  <c r="E14" i="2"/>
  <c r="D27" i="2"/>
  <c r="N73" i="2"/>
  <c r="N72" i="2" s="1"/>
  <c r="P40" i="2"/>
  <c r="E8" i="2"/>
  <c r="H9" i="1"/>
  <c r="F9" i="2"/>
  <c r="F8" i="2" s="1"/>
  <c r="I9" i="1"/>
  <c r="I8" i="1" s="1"/>
  <c r="J9" i="1"/>
  <c r="R64" i="1"/>
  <c r="M15" i="1"/>
  <c r="M8" i="1" s="1"/>
  <c r="M82" i="1" s="1"/>
  <c r="G35" i="1"/>
  <c r="H35" i="1"/>
  <c r="R46" i="1"/>
  <c r="R55" i="1"/>
  <c r="R59" i="1"/>
  <c r="R65" i="1"/>
  <c r="R72" i="1"/>
  <c r="R75" i="1"/>
  <c r="R74" i="1" s="1"/>
  <c r="F77" i="1"/>
  <c r="N8" i="2"/>
  <c r="P64" i="2"/>
  <c r="R12" i="1"/>
  <c r="D11" i="2"/>
  <c r="N25" i="1"/>
  <c r="I73" i="2"/>
  <c r="I72" i="2" s="1"/>
  <c r="G25" i="1"/>
  <c r="E25" i="2"/>
  <c r="J25" i="1"/>
  <c r="P36" i="2"/>
  <c r="D28" i="2"/>
  <c r="D24" i="2" s="1"/>
  <c r="G72" i="2"/>
  <c r="R70" i="1"/>
  <c r="R69" i="1" s="1"/>
  <c r="I14" i="2"/>
  <c r="J73" i="2"/>
  <c r="J72" i="2" s="1"/>
  <c r="K61" i="1"/>
  <c r="R63" i="1"/>
  <c r="R14" i="1"/>
  <c r="O15" i="1"/>
  <c r="O8" i="1" s="1"/>
  <c r="O82" i="1" s="1"/>
  <c r="D15" i="1"/>
  <c r="D8" i="1" s="1"/>
  <c r="D82" i="1" s="1"/>
  <c r="H25" i="1"/>
  <c r="F35" i="1"/>
  <c r="P56" i="2"/>
  <c r="F9" i="1"/>
  <c r="I25" i="1"/>
  <c r="R62" i="1"/>
  <c r="R61" i="1" s="1"/>
  <c r="D61" i="2"/>
  <c r="D73" i="2"/>
  <c r="P74" i="2"/>
  <c r="F75" i="2"/>
  <c r="F73" i="2" s="1"/>
  <c r="F72" i="2" s="1"/>
  <c r="R76" i="1"/>
  <c r="H74" i="1"/>
  <c r="H73" i="1" s="1"/>
  <c r="L14" i="2"/>
  <c r="N50" i="2"/>
  <c r="I50" i="2"/>
  <c r="P51" i="2"/>
  <c r="L9" i="1"/>
  <c r="N15" i="1"/>
  <c r="N8" i="1" s="1"/>
  <c r="N82" i="1" s="1"/>
  <c r="R45" i="1"/>
  <c r="D44" i="2"/>
  <c r="G44" i="1"/>
  <c r="E44" i="2"/>
  <c r="E43" i="2" s="1"/>
  <c r="G9" i="1"/>
  <c r="R13" i="1"/>
  <c r="M25" i="1"/>
  <c r="F43" i="2"/>
  <c r="G61" i="1"/>
  <c r="E61" i="2"/>
  <c r="E60" i="2" s="1"/>
  <c r="E72" i="2"/>
  <c r="P78" i="2"/>
  <c r="R36" i="1"/>
  <c r="R37" i="1"/>
  <c r="R52" i="1"/>
  <c r="N14" i="2"/>
  <c r="F25" i="2"/>
  <c r="F24" i="2" s="1"/>
  <c r="E37" i="2"/>
  <c r="F38" i="2"/>
  <c r="H75" i="2"/>
  <c r="P75" i="2" s="1"/>
  <c r="P80" i="2"/>
  <c r="R34" i="1"/>
  <c r="R50" i="1"/>
  <c r="I74" i="1"/>
  <c r="I73" i="1" s="1"/>
  <c r="K77" i="1"/>
  <c r="K73" i="1" s="1"/>
  <c r="P16" i="2"/>
  <c r="P17" i="2"/>
  <c r="P18" i="2"/>
  <c r="P29" i="2"/>
  <c r="P31" i="2"/>
  <c r="D35" i="2"/>
  <c r="P41" i="2"/>
  <c r="P42" i="2"/>
  <c r="D48" i="2"/>
  <c r="P53" i="2"/>
  <c r="P54" i="2"/>
  <c r="P55" i="2"/>
  <c r="P63" i="2"/>
  <c r="M78" i="2"/>
  <c r="M76" i="2" s="1"/>
  <c r="M73" i="2" s="1"/>
  <c r="M72" i="2" s="1"/>
  <c r="R33" i="1"/>
  <c r="N80" i="1"/>
  <c r="N73" i="1" s="1"/>
  <c r="P12" i="2"/>
  <c r="P62" i="2"/>
  <c r="R16" i="1"/>
  <c r="R15" i="1" s="1"/>
  <c r="D46" i="2"/>
  <c r="P46" i="2" s="1"/>
  <c r="P49" i="2"/>
  <c r="G60" i="2"/>
  <c r="D70" i="2"/>
  <c r="P70" i="2" s="1"/>
  <c r="K75" i="2"/>
  <c r="R31" i="1"/>
  <c r="F51" i="1"/>
  <c r="D66" i="1"/>
  <c r="M14" i="2"/>
  <c r="P23" i="2"/>
  <c r="J24" i="2"/>
  <c r="D45" i="2"/>
  <c r="D58" i="2"/>
  <c r="D50" i="2" s="1"/>
  <c r="H60" i="2"/>
  <c r="F71" i="2"/>
  <c r="P71" i="2" s="1"/>
  <c r="R30" i="1"/>
  <c r="G51" i="1"/>
  <c r="G69" i="1"/>
  <c r="R79" i="1"/>
  <c r="H8" i="2"/>
  <c r="H14" i="2"/>
  <c r="K24" i="2"/>
  <c r="H34" i="2"/>
  <c r="H51" i="1"/>
  <c r="E67" i="2"/>
  <c r="I8" i="2"/>
  <c r="K8" i="2"/>
  <c r="F67" i="2"/>
  <c r="L8" i="2"/>
  <c r="M8" i="2"/>
  <c r="G14" i="2"/>
  <c r="P33" i="2"/>
  <c r="L34" i="2"/>
  <c r="M34" i="2"/>
  <c r="R27" i="1"/>
  <c r="R43" i="1"/>
  <c r="P69" i="2"/>
  <c r="J8" i="2" l="1"/>
  <c r="R35" i="1"/>
  <c r="M50" i="2"/>
  <c r="P68" i="2"/>
  <c r="P15" i="2"/>
  <c r="G66" i="1"/>
  <c r="G8" i="1" s="1"/>
  <c r="G82" i="1" s="1"/>
  <c r="E66" i="2"/>
  <c r="E65" i="2" s="1"/>
  <c r="P38" i="2"/>
  <c r="E24" i="2"/>
  <c r="P24" i="2" s="1"/>
  <c r="P25" i="2"/>
  <c r="P10" i="2"/>
  <c r="H73" i="2"/>
  <c r="H72" i="2" s="1"/>
  <c r="H66" i="1"/>
  <c r="F66" i="2"/>
  <c r="F65" i="2" s="1"/>
  <c r="K34" i="2"/>
  <c r="H24" i="2"/>
  <c r="H7" i="2" s="1"/>
  <c r="H81" i="2" s="1"/>
  <c r="J14" i="2"/>
  <c r="P14" i="2" s="1"/>
  <c r="P37" i="2"/>
  <c r="D8" i="2"/>
  <c r="G24" i="2"/>
  <c r="J60" i="2"/>
  <c r="J34" i="2"/>
  <c r="G8" i="2"/>
  <c r="P48" i="2"/>
  <c r="P13" i="2"/>
  <c r="L8" i="1"/>
  <c r="L82" i="1" s="1"/>
  <c r="P73" i="2"/>
  <c r="P26" i="2"/>
  <c r="K8" i="1"/>
  <c r="K82" i="1" s="1"/>
  <c r="P9" i="2"/>
  <c r="M24" i="2"/>
  <c r="M7" i="2" s="1"/>
  <c r="M81" i="2" s="1"/>
  <c r="P45" i="2"/>
  <c r="K14" i="2"/>
  <c r="K7" i="2" s="1"/>
  <c r="K81" i="2" s="1"/>
  <c r="F34" i="2"/>
  <c r="F7" i="2" s="1"/>
  <c r="F81" i="2" s="1"/>
  <c r="G50" i="2"/>
  <c r="P50" i="2" s="1"/>
  <c r="J8" i="1"/>
  <c r="J82" i="1" s="1"/>
  <c r="P27" i="2"/>
  <c r="I60" i="2"/>
  <c r="H50" i="2"/>
  <c r="P61" i="2"/>
  <c r="D60" i="2"/>
  <c r="R77" i="1"/>
  <c r="I82" i="1"/>
  <c r="F73" i="1"/>
  <c r="I7" i="2"/>
  <c r="I81" i="2" s="1"/>
  <c r="D76" i="2"/>
  <c r="P76" i="2" s="1"/>
  <c r="P77" i="2"/>
  <c r="I34" i="2"/>
  <c r="D66" i="2"/>
  <c r="F66" i="1"/>
  <c r="R67" i="1"/>
  <c r="P35" i="2"/>
  <c r="D34" i="2"/>
  <c r="J50" i="2"/>
  <c r="E34" i="2"/>
  <c r="E7" i="2" s="1"/>
  <c r="E81" i="2" s="1"/>
  <c r="H8" i="1"/>
  <c r="H82" i="1" s="1"/>
  <c r="D43" i="2"/>
  <c r="P43" i="2" s="1"/>
  <c r="P44" i="2"/>
  <c r="P58" i="2"/>
  <c r="P11" i="2"/>
  <c r="R73" i="1"/>
  <c r="F8" i="1"/>
  <c r="R44" i="1"/>
  <c r="P28" i="2"/>
  <c r="D67" i="2"/>
  <c r="P67" i="2" s="1"/>
  <c r="R68" i="1"/>
  <c r="K60" i="2"/>
  <c r="L24" i="2"/>
  <c r="L7" i="2" s="1"/>
  <c r="L81" i="2" s="1"/>
  <c r="R51" i="1"/>
  <c r="K50" i="2"/>
  <c r="G34" i="2"/>
  <c r="L50" i="2"/>
  <c r="N24" i="2"/>
  <c r="N7" i="2" s="1"/>
  <c r="N81" i="2" s="1"/>
  <c r="P8" i="2" l="1"/>
  <c r="P60" i="2"/>
  <c r="J7" i="2"/>
  <c r="J81" i="2" s="1"/>
  <c r="P34" i="2"/>
  <c r="D72" i="2"/>
  <c r="P72" i="2" s="1"/>
  <c r="F82" i="1"/>
  <c r="R66" i="1"/>
  <c r="R8" i="1" s="1"/>
  <c r="R82" i="1" s="1"/>
  <c r="P66" i="2"/>
  <c r="D65" i="2"/>
  <c r="P65" i="2" s="1"/>
  <c r="G7" i="2"/>
  <c r="G81" i="2" s="1"/>
  <c r="D7" i="2" l="1"/>
  <c r="P7" i="2" l="1"/>
  <c r="D81" i="2"/>
  <c r="P81" i="2" s="1"/>
</calcChain>
</file>

<file path=xl/sharedStrings.xml><?xml version="1.0" encoding="utf-8"?>
<sst xmlns="http://schemas.openxmlformats.org/spreadsheetml/2006/main" count="207" uniqueCount="108">
  <si>
    <t>Superintendencia de Bancos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</si>
  <si>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</si>
  <si>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</si>
  <si>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</si>
  <si>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</si>
  <si>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</si>
  <si>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</si>
  <si>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</si>
  <si>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</si>
  <si>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</si>
  <si>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</si>
  <si>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</si>
  <si>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</si>
  <si>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</si>
  <si>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</si>
  <si>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</si>
  <si>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</si>
  <si>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</si>
  <si>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</si>
  <si>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</si>
  <si>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</si>
  <si>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</si>
  <si>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</si>
  <si>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</si>
  <si>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</si>
  <si>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</si>
  <si>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</si>
  <si>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</si>
  <si>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</si>
  <si>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</si>
  <si>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</si>
  <si>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</si>
  <si>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</si>
  <si>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</si>
  <si>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</si>
  <si>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</si>
  <si>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</si>
  <si>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</si>
  <si>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</si>
  <si>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</si>
  <si>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</si>
  <si>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</si>
  <si>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</si>
  <si>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</si>
  <si>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</si>
  <si>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</si>
  <si>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</si>
  <si>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</si>
  <si>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</si>
  <si>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</si>
  <si>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</si>
  <si>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</si>
  <si>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</si>
  <si>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</si>
  <si>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</si>
  <si>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</si>
  <si>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</si>
  <si>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</si>
  <si>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</si>
  <si>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</si>
  <si>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</si>
  <si>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</si>
  <si>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</si>
  <si>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</si>
  <si>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</si>
  <si>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</si>
  <si>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</si>
  <si>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</si>
  <si>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</si>
  <si>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</si>
  <si>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</si>
  <si>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</si>
  <si>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</si>
  <si>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</si>
  <si>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</si>
  <si>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</si>
  <si>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</si>
  <si>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</si>
  <si>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</si>
  <si>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</si>
  <si>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</si>
  <si>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</si>
  <si>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</si>
  <si>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</si>
  <si>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</si>
  <si>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</si>
  <si>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</si>
  <si>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</si>
  <si>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</si>
  <si>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</si>
  <si>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</si>
  <si>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</si>
  <si>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</si>
  <si>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</si>
  <si>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</si>
  <si>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</si>
  <si>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</si>
  <si>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</si>
  <si>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</si>
  <si>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</si>
  <si>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</si>
  <si>
    <t>Marcos Fernández Jiménez</t>
  </si>
  <si>
    <t>Magnolia García Tavárez</t>
  </si>
  <si>
    <t>Director Departamento Administrativo y Financiero</t>
  </si>
  <si>
    <t>Subdirectora Financiera</t>
  </si>
  <si>
    <t xml:space="preserve">Ejecución de Gastos y Aplicaciones Financieras </t>
  </si>
  <si>
    <t>TOTAL GASTOS Y APLICACIONES FINANCIERAS</t>
  </si>
  <si>
    <t xml:space="preserve">Marcos Fernández Jiménez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</si>
</sst>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43" fontId="2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1" applyNumberFormat="1" applyFont="1"/>
    <xf numFmtId="4" fontId="0" fillId="0" borderId="0" xfId="0" applyNumberFormat="1"/>
    <xf numFmtId="165" fontId="3" fillId="0" borderId="0" xfId="1" applyNumberFormat="1" applyFont="1"/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165" fontId="1" fillId="0" borderId="0" xfId="1" applyNumberFormat="1" applyFont="1"/>
    <xf numFmtId="166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2" borderId="0" xfId="0" applyNumberFormat="1" applyFont="1" applyFill="1"/>
    <xf numFmtId="4" fontId="2" fillId="2" borderId="0" xfId="0" applyNumberFormat="1" applyFont="1" applyFill="1"/>
    <xf numFmtId="165" fontId="2" fillId="0" borderId="9" xfId="0" applyNumberFormat="1" applyFont="1" applyBorder="1"/>
    <xf numFmtId="165" fontId="7" fillId="0" borderId="9" xfId="0" applyNumberFormat="1" applyFont="1" applyBorder="1"/>
    <xf numFmtId="165" fontId="8" fillId="0" borderId="9" xfId="0" applyNumberFormat="1" applyFont="1" applyBorder="1"/>
    <xf numFmtId="165" fontId="3" fillId="0" borderId="9" xfId="0" applyNumberFormat="1" applyFont="1" applyBorder="1"/>
    <xf numFmtId="43" fontId="9" fillId="0" borderId="0" xfId="1" applyFont="1"/>
    <xf numFmtId="43" fontId="9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450309</xdr:colOff>
      <xdr:row>1</xdr:row>
      <xdr:rowOff>18209</xdr:rowOff>
    </xdr:from>
    <xdr:to>
      <xdr:col>2</xdr:col>
      <xdr:colOff>1895573</xdr:colOff>
      <xdr:row>4</xdr:row>
      <xdr:rowOff>210354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C4C3FCED-6B68-46FA-8981-1A1811CC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09" y="399209"/>
          <a:ext cx="1891491" cy="7922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F6C08F6C-19F9-417F-B652-B597F016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1341" y="66675"/>
          <a:ext cx="1827879" cy="78878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9684-930F-4E6E-8F1B-F938D73F7158}">
  <dimension ref="A1:Y116"/>
  <sheetViews>
    <sheetView showGridLines="0" view="pageBreakPreview" topLeftCell="A2" zoomScale="70" zoomScaleNormal="55" zoomScaleSheetLayoutView="70" workbookViewId="0">
      <pane xSplit="3" ySplit="6" topLeftCell="E8" activePane="bottomRight" state="frozen"/>
      <selection activeCell="E12" sqref="E12"/>
      <selection pane="topRight" activeCell="E12" sqref="E12"/>
      <selection pane="bottomLeft" activeCell="E12" sqref="E12"/>
      <selection pane="bottomRight" activeCell="B2" sqref="B1:B1048576"/>
    </sheetView>
  </sheetViews>
  <sheetFormatPr defaultColWidth="5.85546875" defaultRowHeight="15" x14ac:dyDescent="0.25"/>
  <cols>
    <col min="1" max="1" width="8.85546875" style="1" hidden="1" customWidth="1"/>
    <col min="2" max="2" width="15.85546875" hidden="1" customWidth="1"/>
    <col min="3" max="3" width="87.140625" bestFit="1" customWidth="1"/>
    <col min="4" max="5" width="20.28515625" bestFit="1" customWidth="1"/>
    <col min="6" max="6" width="17.28515625" bestFit="1" customWidth="1"/>
    <col min="7" max="7" width="18.140625" bestFit="1" customWidth="1"/>
    <col min="8" max="8" width="17.7109375" bestFit="1" customWidth="1"/>
    <col min="9" max="10" width="18.140625" bestFit="1" customWidth="1"/>
    <col min="11" max="11" width="17.7109375" bestFit="1" customWidth="1"/>
    <col min="12" max="12" width="18.140625" bestFit="1" customWidth="1"/>
    <col min="13" max="14" width="17.28515625" bestFit="1" customWidth="1"/>
    <col min="15" max="16" width="18.140625" bestFit="1" customWidth="1"/>
    <col min="17" max="17" width="13.7109375" bestFit="1" customWidth="1"/>
    <col min="18" max="18" width="30.85546875" customWidth="1"/>
    <col min="19" max="19" width="14.28515625" customWidth="1"/>
    <col min="20" max="20" width="12.85546875" bestFit="1" customWidth="1"/>
    <col min="21" max="21" width="10.42578125" bestFit="1" customWidth="1"/>
    <col min="22" max="22" width="12" style="5" customWidth="1"/>
    <col min="23" max="23" width="2" style="5" bestFit="1" customWidth="1"/>
    <col min="24" max="24" width="5.85546875" style="5"/>
  </cols>
  <sheetData>
    <row r="1" spans="1:25" ht="30" customHeight="1" x14ac:dyDescent="0.25"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</row>
    <row r="2" spans="1:25" ht="15.75" x14ac:dyDescent="0.25">
      <c r="C2" s="6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8"/>
    </row>
    <row r="3" spans="1:25" ht="15.75" customHeight="1" x14ac:dyDescent="0.25">
      <c r="C3" s="9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/>
      <c r="U3" s="11"/>
    </row>
    <row r="4" spans="1:25" ht="15.75" customHeight="1" x14ac:dyDescent="0.25"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1"/>
      <c r="U4" s="11"/>
    </row>
    <row r="5" spans="1:25" ht="18.75" customHeight="1" x14ac:dyDescent="0.25">
      <c r="C5" s="12"/>
      <c r="D5" s="13"/>
      <c r="E5" s="13"/>
      <c r="F5" s="13"/>
      <c r="M5" s="14"/>
      <c r="O5" s="13"/>
    </row>
    <row r="6" spans="1:25" s="16" customFormat="1" ht="36.75" customHeight="1" x14ac:dyDescent="0.25">
      <c r="A6" s="15"/>
      <c r="C6" s="17" t="s">
        <v>4</v>
      </c>
      <c r="D6" s="18" t="s">
        <v>5</v>
      </c>
      <c r="E6" s="18" t="s">
        <v>6</v>
      </c>
      <c r="F6" s="19" t="s">
        <v>7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S6" s="22"/>
      <c r="T6" s="23"/>
      <c r="U6" s="22"/>
      <c r="V6" s="24"/>
      <c r="W6" s="23"/>
      <c r="X6" s="24"/>
      <c r="Y6" s="24"/>
    </row>
    <row r="7" spans="1:25" s="16" customFormat="1" x14ac:dyDescent="0.25">
      <c r="A7" s="15"/>
      <c r="C7" s="17"/>
      <c r="D7" s="25"/>
      <c r="E7" s="25"/>
      <c r="F7" s="26" t="s">
        <v>8</v>
      </c>
      <c r="G7" s="26" t="s">
        <v>9</v>
      </c>
      <c r="H7" s="26" t="s">
        <v>10</v>
      </c>
      <c r="I7" s="26" t="s">
        <v>11</v>
      </c>
      <c r="J7" s="27" t="s">
        <v>12</v>
      </c>
      <c r="K7" s="26" t="s">
        <v>13</v>
      </c>
      <c r="L7" s="27" t="s">
        <v>14</v>
      </c>
      <c r="M7" s="26" t="s">
        <v>15</v>
      </c>
      <c r="N7" s="26" t="s">
        <v>16</v>
      </c>
      <c r="O7" s="26" t="s">
        <v>17</v>
      </c>
      <c r="P7" s="26" t="s">
        <v>18</v>
      </c>
      <c r="Q7" s="26" t="s">
        <v>19</v>
      </c>
      <c r="R7" s="26" t="s">
        <v>20</v>
      </c>
      <c r="S7" s="22"/>
      <c r="T7" s="22"/>
      <c r="U7" s="22"/>
      <c r="V7" s="24"/>
      <c r="W7" s="24"/>
      <c r="X7" s="24"/>
    </row>
    <row r="8" spans="1:25" ht="14.1" customHeight="1" x14ac:dyDescent="0.25">
      <c r="C8" s="28" t="s">
        <v>21</v>
      </c>
      <c r="D8" s="29">
        <f>SUM(D9,D15,D25,D35,D44,D51,D61,D66,D69)</f>
        <v>4518272592.0048199</v>
      </c>
      <c r="E8" s="29">
        <f>SUM(E9,E15,E25,E35,E44,E51,E61,E66,E69)</f>
        <v>4518272592</v>
      </c>
      <c r="F8" s="29">
        <f t="shared" ref="F8:R8" si="0">SUM(F9,F15,F25,F35,F44,F51,F61,F66,F69)</f>
        <v>210982330.85000002</v>
      </c>
      <c r="G8" s="29">
        <f t="shared" si="0"/>
        <v>232496857.42000002</v>
      </c>
      <c r="H8" s="29">
        <f t="shared" si="0"/>
        <v>306346831.30999994</v>
      </c>
      <c r="I8" s="29">
        <f t="shared" si="0"/>
        <v>245706555.88</v>
      </c>
      <c r="J8" s="29">
        <f t="shared" si="0"/>
        <v>254497531.69999996</v>
      </c>
      <c r="K8" s="29">
        <f t="shared" si="0"/>
        <v>327181817.46999449</v>
      </c>
      <c r="L8" s="29">
        <f t="shared" si="0"/>
        <v>296062997.53999996</v>
      </c>
      <c r="M8" s="29">
        <f t="shared" si="0"/>
        <v>311026752.61000001</v>
      </c>
      <c r="N8" s="29">
        <f t="shared" si="0"/>
        <v>300682999.08999997</v>
      </c>
      <c r="O8" s="29">
        <f t="shared" si="0"/>
        <v>416905138.62000006</v>
      </c>
      <c r="P8" s="29">
        <f t="shared" si="0"/>
        <v>314149039.41000009</v>
      </c>
      <c r="Q8" s="29"/>
      <c r="R8" s="29">
        <f t="shared" si="0"/>
        <v>3216038851.8999939</v>
      </c>
      <c r="S8" s="30"/>
      <c r="T8" s="31"/>
      <c r="U8" s="30"/>
    </row>
    <row r="9" spans="1:25" ht="14.1" customHeight="1" x14ac:dyDescent="0.25">
      <c r="C9" s="32" t="s">
        <v>22</v>
      </c>
      <c r="D9" s="33">
        <f>SUM(D10:D14)</f>
        <v>2949468136.0561404</v>
      </c>
      <c r="E9" s="33">
        <f>SUM(E10:E14)</f>
        <v>2949468136</v>
      </c>
      <c r="F9" s="33">
        <f t="shared" ref="F9:R9" si="1">SUM(F10:F14)</f>
        <v>159433913.34</v>
      </c>
      <c r="G9" s="33">
        <f t="shared" si="1"/>
        <v>173735110.92000002</v>
      </c>
      <c r="H9" s="33">
        <f t="shared" si="1"/>
        <v>185367138.45999998</v>
      </c>
      <c r="I9" s="33">
        <f t="shared" si="1"/>
        <v>169666331.46000004</v>
      </c>
      <c r="J9" s="33">
        <f t="shared" si="1"/>
        <v>163144556.73999998</v>
      </c>
      <c r="K9" s="33">
        <f t="shared" si="1"/>
        <v>169765355.21000001</v>
      </c>
      <c r="L9" s="33">
        <f t="shared" si="1"/>
        <v>201821278.94999996</v>
      </c>
      <c r="M9" s="33">
        <f t="shared" si="1"/>
        <v>218390671.49000001</v>
      </c>
      <c r="N9" s="33">
        <f t="shared" si="1"/>
        <v>181863028.21000001</v>
      </c>
      <c r="O9" s="33">
        <f t="shared" si="1"/>
        <v>310917682.92000008</v>
      </c>
      <c r="P9" s="33">
        <f t="shared" si="1"/>
        <v>199350183.95000005</v>
      </c>
      <c r="Q9" s="33"/>
      <c r="R9" s="33">
        <f t="shared" si="1"/>
        <v>2133455251.6499996</v>
      </c>
      <c r="S9" s="31"/>
      <c r="T9" s="31"/>
      <c r="U9" s="34"/>
      <c r="V9" s="31"/>
      <c r="W9" s="31"/>
      <c r="X9" s="31"/>
    </row>
    <row r="10" spans="1:25" ht="14.1" customHeight="1" x14ac:dyDescent="0.25">
      <c r="A10" s="1">
        <v>211</v>
      </c>
      <c r="C10" s="35" t="s">
        <v>23</v>
      </c>
      <c r="D10" s="13">
        <v>1911417042.4668365</v>
      </c>
      <c r="E10" s="13">
        <v>1911417042</v>
      </c>
      <c r="F10" s="36">
        <v>114993481.5</v>
      </c>
      <c r="G10" s="36">
        <v>126614612.13</v>
      </c>
      <c r="H10" s="36">
        <v>139952259.91999999</v>
      </c>
      <c r="I10" s="36">
        <v>126624069.00000003</v>
      </c>
      <c r="J10" s="36">
        <v>118860186.78999999</v>
      </c>
      <c r="K10" s="36">
        <v>124279548.36</v>
      </c>
      <c r="L10" s="36">
        <v>153890620.38999996</v>
      </c>
      <c r="M10" s="36">
        <v>154925593.61000004</v>
      </c>
      <c r="N10" s="36">
        <v>127958953.63000001</v>
      </c>
      <c r="O10" s="36">
        <v>129622396.81000003</v>
      </c>
      <c r="P10" s="36">
        <v>151179871.06000003</v>
      </c>
      <c r="Q10" s="36"/>
      <c r="R10" s="13">
        <f>SUM(F10:Q10)</f>
        <v>1468901593.1999998</v>
      </c>
      <c r="S10" s="13"/>
      <c r="T10" s="5"/>
      <c r="U10" s="37"/>
    </row>
    <row r="11" spans="1:25" ht="14.1" customHeight="1" x14ac:dyDescent="0.25">
      <c r="A11" s="1">
        <v>212</v>
      </c>
      <c r="C11" s="35" t="s">
        <v>24</v>
      </c>
      <c r="D11" s="13">
        <v>251105143.82796016</v>
      </c>
      <c r="E11" s="13">
        <v>251105144</v>
      </c>
      <c r="F11" s="36">
        <v>19677197.239999998</v>
      </c>
      <c r="G11" s="36">
        <v>20790549.920000006</v>
      </c>
      <c r="H11" s="36">
        <v>19171686.16</v>
      </c>
      <c r="I11" s="36">
        <v>17306663.07</v>
      </c>
      <c r="J11" s="36">
        <v>18816320.530000001</v>
      </c>
      <c r="K11" s="36">
        <v>18418080.109999999</v>
      </c>
      <c r="L11" s="36">
        <v>15581185.429999996</v>
      </c>
      <c r="M11" s="36">
        <v>27984640.229999997</v>
      </c>
      <c r="N11" s="36">
        <v>24353074.259999994</v>
      </c>
      <c r="O11" s="36">
        <v>20166367.219999999</v>
      </c>
      <c r="P11" s="36">
        <v>20051120.199999999</v>
      </c>
      <c r="Q11" s="36"/>
      <c r="R11" s="13">
        <f t="shared" ref="R11:R72" si="2">SUM(F11:Q11)</f>
        <v>222316884.36999997</v>
      </c>
      <c r="S11" s="13"/>
      <c r="T11" s="5"/>
      <c r="U11" s="37"/>
    </row>
    <row r="12" spans="1:25" ht="14.1" customHeight="1" x14ac:dyDescent="0.25">
      <c r="A12" s="1">
        <v>213</v>
      </c>
      <c r="C12" s="35" t="s">
        <v>25</v>
      </c>
      <c r="D12" s="13">
        <v>24688037.318766117</v>
      </c>
      <c r="E12" s="13">
        <v>24688037</v>
      </c>
      <c r="F12" s="36">
        <v>2084455.51</v>
      </c>
      <c r="G12" s="36">
        <v>2084455.51</v>
      </c>
      <c r="H12" s="36">
        <v>2023203.31</v>
      </c>
      <c r="I12" s="36">
        <v>2075703.31</v>
      </c>
      <c r="J12" s="36">
        <v>2004413.4100000001</v>
      </c>
      <c r="K12" s="36">
        <v>2004413.4100000001</v>
      </c>
      <c r="L12" s="36">
        <v>2004413.4100000001</v>
      </c>
      <c r="M12" s="36">
        <v>1983441.32</v>
      </c>
      <c r="N12" s="36">
        <v>1983571.6600000004</v>
      </c>
      <c r="O12" s="36">
        <v>1976092.6500000004</v>
      </c>
      <c r="P12" s="36">
        <v>1976092.6500000004</v>
      </c>
      <c r="Q12" s="36"/>
      <c r="R12" s="13">
        <f t="shared" si="2"/>
        <v>22200256.149999999</v>
      </c>
      <c r="S12" s="13"/>
      <c r="T12" s="5"/>
      <c r="U12" s="37"/>
    </row>
    <row r="13" spans="1:25" ht="14.1" customHeight="1" x14ac:dyDescent="0.25">
      <c r="A13" s="1">
        <v>214</v>
      </c>
      <c r="C13" s="35" t="s">
        <v>26</v>
      </c>
      <c r="D13" s="13">
        <v>570075235.56332195</v>
      </c>
      <c r="E13" s="13">
        <v>570075236</v>
      </c>
      <c r="F13" s="36">
        <v>8318460.7199999969</v>
      </c>
      <c r="G13" s="36">
        <v>9602836.0800000019</v>
      </c>
      <c r="H13" s="36">
        <v>9384529.7099999953</v>
      </c>
      <c r="I13" s="36">
        <v>8390369.1899999995</v>
      </c>
      <c r="J13" s="36">
        <v>8068827.7799999984</v>
      </c>
      <c r="K13" s="36">
        <v>9491619.2999999989</v>
      </c>
      <c r="L13" s="36">
        <v>14564763.379999995</v>
      </c>
      <c r="M13" s="36">
        <v>17879782.43999999</v>
      </c>
      <c r="N13" s="36">
        <v>12051655.429999998</v>
      </c>
      <c r="O13" s="36">
        <v>143487884.24000001</v>
      </c>
      <c r="P13" s="36">
        <v>10449358.549999997</v>
      </c>
      <c r="Q13" s="36"/>
      <c r="R13" s="13">
        <f t="shared" si="2"/>
        <v>251690086.81999999</v>
      </c>
      <c r="S13" s="13"/>
      <c r="T13" s="5"/>
      <c r="U13" s="37"/>
    </row>
    <row r="14" spans="1:25" ht="14.1" customHeight="1" x14ac:dyDescent="0.25">
      <c r="A14" s="1">
        <v>215</v>
      </c>
      <c r="C14" s="35" t="s">
        <v>27</v>
      </c>
      <c r="D14" s="13">
        <v>192182676.87925571</v>
      </c>
      <c r="E14" s="13">
        <v>192182677</v>
      </c>
      <c r="F14" s="36">
        <v>14360318.369999994</v>
      </c>
      <c r="G14" s="36">
        <v>14642657.279999999</v>
      </c>
      <c r="H14" s="36">
        <v>14835459.359999998</v>
      </c>
      <c r="I14" s="36">
        <v>15269526.890000004</v>
      </c>
      <c r="J14" s="36">
        <v>15394808.229999999</v>
      </c>
      <c r="K14" s="36">
        <v>15571694.030000001</v>
      </c>
      <c r="L14" s="36">
        <v>15780296.339999998</v>
      </c>
      <c r="M14" s="36">
        <v>15617213.889999997</v>
      </c>
      <c r="N14" s="36">
        <v>15515773.229999995</v>
      </c>
      <c r="O14" s="36">
        <v>15664941.999999996</v>
      </c>
      <c r="P14" s="36">
        <v>15693741.489999998</v>
      </c>
      <c r="Q14" s="36"/>
      <c r="R14" s="13">
        <f t="shared" si="2"/>
        <v>168346431.11000001</v>
      </c>
      <c r="S14" s="13"/>
      <c r="T14" s="5"/>
      <c r="U14" s="37"/>
    </row>
    <row r="15" spans="1:25" ht="14.1" customHeight="1" x14ac:dyDescent="0.25">
      <c r="C15" s="32" t="s">
        <v>28</v>
      </c>
      <c r="D15" s="33">
        <f>SUM(D16:D24)</f>
        <v>787717652.20373821</v>
      </c>
      <c r="E15" s="33">
        <f>SUM(E16:E24)</f>
        <v>975768694.09000003</v>
      </c>
      <c r="F15" s="38">
        <f t="shared" ref="F15:R15" si="3">SUM(F16:F24)</f>
        <v>24445458.520000003</v>
      </c>
      <c r="G15" s="38">
        <f t="shared" si="3"/>
        <v>23341957.899999999</v>
      </c>
      <c r="H15" s="38">
        <f t="shared" si="3"/>
        <v>82301622.849999949</v>
      </c>
      <c r="I15" s="38">
        <f t="shared" si="3"/>
        <v>42143312.060000002</v>
      </c>
      <c r="J15" s="33">
        <f t="shared" si="3"/>
        <v>58339369.07</v>
      </c>
      <c r="K15" s="33">
        <f t="shared" si="3"/>
        <v>113152531.74999997</v>
      </c>
      <c r="L15" s="33">
        <f t="shared" si="3"/>
        <v>53259474.040000007</v>
      </c>
      <c r="M15" s="33">
        <f t="shared" si="3"/>
        <v>39352283.759999998</v>
      </c>
      <c r="N15" s="33">
        <f t="shared" si="3"/>
        <v>81071747.849999994</v>
      </c>
      <c r="O15" s="33">
        <f t="shared" si="3"/>
        <v>53292736.239999995</v>
      </c>
      <c r="P15" s="33">
        <f t="shared" si="3"/>
        <v>80960381.649999991</v>
      </c>
      <c r="Q15" s="38"/>
      <c r="R15" s="33">
        <f t="shared" si="3"/>
        <v>651660875.68999994</v>
      </c>
      <c r="S15" s="31"/>
      <c r="T15" s="31"/>
      <c r="U15" s="34"/>
      <c r="V15" s="31"/>
      <c r="W15" s="31"/>
      <c r="X15" s="31"/>
    </row>
    <row r="16" spans="1:25" ht="14.1" customHeight="1" x14ac:dyDescent="0.25">
      <c r="A16" s="1">
        <v>221</v>
      </c>
      <c r="C16" s="35" t="s">
        <v>29</v>
      </c>
      <c r="D16" s="13">
        <v>65262162.792000003</v>
      </c>
      <c r="E16" s="13">
        <v>65262163</v>
      </c>
      <c r="F16" s="36">
        <v>2248869.6800000002</v>
      </c>
      <c r="G16" s="36">
        <v>4237235.47</v>
      </c>
      <c r="H16" s="36">
        <v>5066606.9400000004</v>
      </c>
      <c r="I16" s="36">
        <v>5229697.46</v>
      </c>
      <c r="J16" s="36">
        <v>7487961.7800000003</v>
      </c>
      <c r="K16" s="36">
        <v>5042517.3499999996</v>
      </c>
      <c r="L16" s="36">
        <v>5231900.7700000005</v>
      </c>
      <c r="M16" s="36">
        <v>4085056.15</v>
      </c>
      <c r="N16" s="36">
        <v>5997741.8100000005</v>
      </c>
      <c r="O16" s="36">
        <v>2614639.2999999998</v>
      </c>
      <c r="P16" s="36">
        <v>7926979.8399999999</v>
      </c>
      <c r="Q16" s="36"/>
      <c r="R16" s="13">
        <f t="shared" si="2"/>
        <v>55169206.549999997</v>
      </c>
      <c r="S16" s="13"/>
      <c r="T16" s="5"/>
      <c r="U16" s="37"/>
    </row>
    <row r="17" spans="1:24" ht="14.1" customHeight="1" x14ac:dyDescent="0.25">
      <c r="A17" s="1">
        <v>222</v>
      </c>
      <c r="C17" s="35" t="s">
        <v>30</v>
      </c>
      <c r="D17" s="13">
        <v>84799905.333333328</v>
      </c>
      <c r="E17" s="13">
        <v>84799905</v>
      </c>
      <c r="F17" s="36">
        <v>6441095.4000000004</v>
      </c>
      <c r="G17" s="36">
        <v>1043292.96</v>
      </c>
      <c r="H17" s="36">
        <v>5288984.9399999995</v>
      </c>
      <c r="I17" s="36">
        <v>7052945.0499999998</v>
      </c>
      <c r="J17" s="36">
        <v>6415861.2699999996</v>
      </c>
      <c r="K17" s="36">
        <v>5727482.7000000002</v>
      </c>
      <c r="L17" s="36">
        <v>6917185.8100000005</v>
      </c>
      <c r="M17" s="36">
        <v>6512660.6500000004</v>
      </c>
      <c r="N17" s="36">
        <v>6697846.4500000002</v>
      </c>
      <c r="O17" s="36">
        <v>5919558.9900000002</v>
      </c>
      <c r="P17" s="36">
        <v>7486029.0399999991</v>
      </c>
      <c r="Q17" s="36"/>
      <c r="R17" s="13">
        <f t="shared" si="2"/>
        <v>65502943.260000005</v>
      </c>
      <c r="S17" s="13"/>
      <c r="T17" s="5"/>
      <c r="U17" s="37"/>
    </row>
    <row r="18" spans="1:24" ht="14.1" customHeight="1" x14ac:dyDescent="0.25">
      <c r="A18" s="1">
        <v>223</v>
      </c>
      <c r="C18" s="35" t="s">
        <v>31</v>
      </c>
      <c r="D18" s="13">
        <v>48084996.399800003</v>
      </c>
      <c r="E18" s="13">
        <v>51908453</v>
      </c>
      <c r="F18" s="36">
        <v>561113.25</v>
      </c>
      <c r="G18" s="36">
        <v>3569806.8000000003</v>
      </c>
      <c r="H18" s="36">
        <v>1650146.44</v>
      </c>
      <c r="I18" s="36">
        <v>3114542.0100000002</v>
      </c>
      <c r="J18" s="36">
        <v>1538808</v>
      </c>
      <c r="K18" s="36">
        <v>3628266.32</v>
      </c>
      <c r="L18" s="36">
        <v>3893124.96</v>
      </c>
      <c r="M18" s="36">
        <v>1663537.93</v>
      </c>
      <c r="N18" s="36">
        <v>2734831.63</v>
      </c>
      <c r="O18" s="36">
        <v>1722305.35</v>
      </c>
      <c r="P18" s="36">
        <v>2931350.3000000003</v>
      </c>
      <c r="Q18" s="36"/>
      <c r="R18" s="13">
        <f t="shared" si="2"/>
        <v>27007832.990000002</v>
      </c>
      <c r="S18" s="13"/>
      <c r="T18" s="5"/>
      <c r="U18" s="37"/>
    </row>
    <row r="19" spans="1:24" ht="14.1" customHeight="1" x14ac:dyDescent="0.25">
      <c r="A19" s="1">
        <v>224</v>
      </c>
      <c r="C19" s="35" t="s">
        <v>32</v>
      </c>
      <c r="D19" s="13">
        <v>7377497</v>
      </c>
      <c r="E19" s="13">
        <v>3623570</v>
      </c>
      <c r="F19" s="36">
        <v>21040.640000000014</v>
      </c>
      <c r="G19" s="36">
        <v>509967.16</v>
      </c>
      <c r="H19" s="36">
        <v>124338.15</v>
      </c>
      <c r="I19" s="36">
        <v>365327.3</v>
      </c>
      <c r="J19" s="36">
        <v>328387.3</v>
      </c>
      <c r="K19" s="36">
        <v>562197.79</v>
      </c>
      <c r="L19" s="36">
        <v>718042.4</v>
      </c>
      <c r="M19" s="36">
        <v>559342.6399999999</v>
      </c>
      <c r="N19" s="36">
        <v>214156.91999999998</v>
      </c>
      <c r="O19" s="36">
        <v>244086.28</v>
      </c>
      <c r="P19" s="36">
        <v>364006.95</v>
      </c>
      <c r="Q19" s="36"/>
      <c r="R19" s="13">
        <f t="shared" si="2"/>
        <v>4010893.53</v>
      </c>
      <c r="S19" s="13"/>
      <c r="T19" s="5"/>
      <c r="U19" s="37"/>
    </row>
    <row r="20" spans="1:24" ht="14.1" customHeight="1" x14ac:dyDescent="0.25">
      <c r="A20" s="1">
        <v>225</v>
      </c>
      <c r="C20" s="35" t="s">
        <v>33</v>
      </c>
      <c r="D20" s="13">
        <v>28667392.303798005</v>
      </c>
      <c r="E20" s="13">
        <v>214413905.09</v>
      </c>
      <c r="F20" s="36">
        <v>1675651.8</v>
      </c>
      <c r="G20" s="36">
        <v>2053664.5199999998</v>
      </c>
      <c r="H20" s="36">
        <v>1714786.81</v>
      </c>
      <c r="I20" s="36">
        <v>2807159.67</v>
      </c>
      <c r="J20" s="36">
        <v>8361870.9100000001</v>
      </c>
      <c r="K20" s="36">
        <v>75398524.639999986</v>
      </c>
      <c r="L20" s="36">
        <v>8547584.5700000003</v>
      </c>
      <c r="M20" s="36">
        <v>2278063.66</v>
      </c>
      <c r="N20" s="36">
        <v>30869907.91</v>
      </c>
      <c r="O20" s="36">
        <v>15775931.770000001</v>
      </c>
      <c r="P20" s="36">
        <v>27322649.009999998</v>
      </c>
      <c r="Q20" s="36"/>
      <c r="R20" s="13">
        <f t="shared" si="2"/>
        <v>176805795.26999998</v>
      </c>
      <c r="S20" s="13"/>
      <c r="T20" s="5"/>
      <c r="U20" s="37"/>
    </row>
    <row r="21" spans="1:24" ht="14.1" customHeight="1" x14ac:dyDescent="0.25">
      <c r="A21" s="1">
        <v>226</v>
      </c>
      <c r="C21" s="35" t="s">
        <v>34</v>
      </c>
      <c r="D21" s="13">
        <v>135251306.96605286</v>
      </c>
      <c r="E21" s="13">
        <v>135251307</v>
      </c>
      <c r="F21" s="36">
        <v>4792333.0599999996</v>
      </c>
      <c r="G21" s="36">
        <v>6058156.7299999995</v>
      </c>
      <c r="H21" s="36">
        <v>53280613.199999943</v>
      </c>
      <c r="I21" s="36">
        <v>6617380.1599999992</v>
      </c>
      <c r="J21" s="36">
        <v>6409836.6699999971</v>
      </c>
      <c r="K21" s="36">
        <v>6858830.4599999962</v>
      </c>
      <c r="L21" s="36">
        <v>7431819.5799999991</v>
      </c>
      <c r="M21" s="36">
        <v>5897582.0700000012</v>
      </c>
      <c r="N21" s="36">
        <v>6666912.1199999917</v>
      </c>
      <c r="O21" s="36">
        <v>6805161.6199999982</v>
      </c>
      <c r="P21" s="36">
        <v>6874924.719999996</v>
      </c>
      <c r="Q21" s="36"/>
      <c r="R21" s="13">
        <f t="shared" si="2"/>
        <v>117693550.38999994</v>
      </c>
      <c r="S21" s="13"/>
      <c r="T21" s="5"/>
      <c r="U21" s="37"/>
    </row>
    <row r="22" spans="1:24" ht="14.1" customHeight="1" x14ac:dyDescent="0.25">
      <c r="A22" s="1">
        <v>227</v>
      </c>
      <c r="C22" s="35" t="s">
        <v>35</v>
      </c>
      <c r="D22" s="13">
        <v>48987736.815300003</v>
      </c>
      <c r="E22" s="13">
        <v>48987736</v>
      </c>
      <c r="F22" s="36">
        <v>261848.35</v>
      </c>
      <c r="G22" s="36">
        <v>397849.08</v>
      </c>
      <c r="H22" s="36">
        <v>1312192.25</v>
      </c>
      <c r="I22" s="36">
        <v>2268602.21</v>
      </c>
      <c r="J22" s="36">
        <v>910111</v>
      </c>
      <c r="K22" s="36">
        <v>775710.16999999993</v>
      </c>
      <c r="L22" s="36">
        <v>2108218.77</v>
      </c>
      <c r="M22" s="36">
        <v>3053285.3</v>
      </c>
      <c r="N22" s="36">
        <v>1247413</v>
      </c>
      <c r="O22" s="36">
        <v>995652.42999999993</v>
      </c>
      <c r="P22" s="36">
        <v>4513970.7899999991</v>
      </c>
      <c r="Q22" s="36"/>
      <c r="R22" s="13">
        <f t="shared" si="2"/>
        <v>17844853.349999998</v>
      </c>
      <c r="S22" s="13"/>
      <c r="T22" s="5"/>
      <c r="U22" s="37"/>
    </row>
    <row r="23" spans="1:24" ht="14.1" customHeight="1" x14ac:dyDescent="0.25">
      <c r="A23" s="1">
        <v>228</v>
      </c>
      <c r="C23" s="35" t="s">
        <v>36</v>
      </c>
      <c r="D23" s="13">
        <v>356312447.09346002</v>
      </c>
      <c r="E23" s="13">
        <v>358547447</v>
      </c>
      <c r="F23" s="36">
        <v>7803915.3399999999</v>
      </c>
      <c r="G23" s="36">
        <v>5099956.18</v>
      </c>
      <c r="H23" s="36">
        <v>13488254.119999999</v>
      </c>
      <c r="I23" s="36">
        <v>13548765.810000001</v>
      </c>
      <c r="J23" s="36">
        <v>26800582.140000001</v>
      </c>
      <c r="K23" s="36">
        <v>14732482.32</v>
      </c>
      <c r="L23" s="36">
        <v>17351265.379999999</v>
      </c>
      <c r="M23" s="36">
        <v>12935396.559999999</v>
      </c>
      <c r="N23" s="36">
        <v>24992120.969999999</v>
      </c>
      <c r="O23" s="36">
        <v>17925424.740000002</v>
      </c>
      <c r="P23" s="36">
        <v>19485290.68</v>
      </c>
      <c r="Q23" s="36"/>
      <c r="R23" s="13">
        <f t="shared" si="2"/>
        <v>174163454.24000001</v>
      </c>
      <c r="S23" s="13"/>
      <c r="T23" s="5"/>
      <c r="U23" s="37"/>
      <c r="W23" s="5">
        <f>E23-U14</f>
        <v>358547447</v>
      </c>
    </row>
    <row r="24" spans="1:24" ht="14.1" customHeight="1" x14ac:dyDescent="0.25">
      <c r="A24" s="1">
        <v>229</v>
      </c>
      <c r="C24" s="35" t="s">
        <v>37</v>
      </c>
      <c r="D24" s="13">
        <v>12974207.499994</v>
      </c>
      <c r="E24" s="13">
        <v>12974208</v>
      </c>
      <c r="F24" s="36">
        <v>639591</v>
      </c>
      <c r="G24" s="36">
        <v>372029</v>
      </c>
      <c r="H24" s="36">
        <v>375700</v>
      </c>
      <c r="I24" s="36">
        <v>1138892.3900000001</v>
      </c>
      <c r="J24" s="36">
        <v>85950</v>
      </c>
      <c r="K24" s="36">
        <v>426520</v>
      </c>
      <c r="L24" s="36">
        <v>1060331.8</v>
      </c>
      <c r="M24" s="36">
        <v>2367358.7999999998</v>
      </c>
      <c r="N24" s="36">
        <v>1650817.04</v>
      </c>
      <c r="O24" s="36">
        <v>1289975.76</v>
      </c>
      <c r="P24" s="36">
        <v>4055180.32</v>
      </c>
      <c r="Q24" s="36"/>
      <c r="R24" s="13">
        <f t="shared" si="2"/>
        <v>13462346.110000001</v>
      </c>
      <c r="S24" s="13"/>
      <c r="T24" s="5"/>
      <c r="U24" s="37"/>
    </row>
    <row r="25" spans="1:24" ht="14.1" customHeight="1" x14ac:dyDescent="0.25">
      <c r="C25" s="32" t="s">
        <v>38</v>
      </c>
      <c r="D25" s="33">
        <f>SUM(D26:D34)</f>
        <v>58331583.805065662</v>
      </c>
      <c r="E25" s="33">
        <f>SUM(E26:E34)</f>
        <v>58579585</v>
      </c>
      <c r="F25" s="38">
        <f t="shared" ref="F25:R25" si="4">SUM(F26:F34)</f>
        <v>661346.43000000005</v>
      </c>
      <c r="G25" s="38">
        <f t="shared" si="4"/>
        <v>2366429.4700000016</v>
      </c>
      <c r="H25" s="38">
        <f t="shared" si="4"/>
        <v>3806173.89</v>
      </c>
      <c r="I25" s="38">
        <f t="shared" si="4"/>
        <v>4351278.7899999768</v>
      </c>
      <c r="J25" s="38">
        <f t="shared" si="4"/>
        <v>3154302.7799999993</v>
      </c>
      <c r="K25" s="38">
        <f t="shared" si="4"/>
        <v>2801838.1399945067</v>
      </c>
      <c r="L25" s="38">
        <f t="shared" si="4"/>
        <v>2424153.4600000004</v>
      </c>
      <c r="M25" s="38">
        <f t="shared" si="4"/>
        <v>5231154.3000000054</v>
      </c>
      <c r="N25" s="38">
        <f t="shared" si="4"/>
        <v>2378710.7199999997</v>
      </c>
      <c r="O25" s="38">
        <f t="shared" si="4"/>
        <v>3263526.0100000002</v>
      </c>
      <c r="P25" s="38">
        <f t="shared" si="4"/>
        <v>3591478.4799999995</v>
      </c>
      <c r="Q25" s="38"/>
      <c r="R25" s="33">
        <f t="shared" si="4"/>
        <v>34030392.469994485</v>
      </c>
      <c r="S25" s="31"/>
      <c r="T25" s="31"/>
      <c r="U25" s="34"/>
      <c r="V25" s="31"/>
      <c r="W25" s="31"/>
      <c r="X25" s="31"/>
    </row>
    <row r="26" spans="1:24" ht="14.1" customHeight="1" x14ac:dyDescent="0.25">
      <c r="A26" s="1">
        <v>231</v>
      </c>
      <c r="C26" s="35" t="s">
        <v>39</v>
      </c>
      <c r="D26" s="13">
        <v>25019278.666666668</v>
      </c>
      <c r="E26" s="13">
        <v>25019279</v>
      </c>
      <c r="F26" s="36">
        <v>24636.989999999991</v>
      </c>
      <c r="G26" s="36">
        <v>1584523.3400000017</v>
      </c>
      <c r="H26" s="36">
        <v>2781626.64</v>
      </c>
      <c r="I26" s="36">
        <v>2056332.6200000008</v>
      </c>
      <c r="J26" s="36">
        <v>1450051.9299999995</v>
      </c>
      <c r="K26" s="36">
        <v>936187.12</v>
      </c>
      <c r="L26" s="36">
        <v>887069.00000000047</v>
      </c>
      <c r="M26" s="36">
        <v>4378099.8200000059</v>
      </c>
      <c r="N26" s="36">
        <v>899279.57</v>
      </c>
      <c r="O26" s="36">
        <v>1847363.6400000001</v>
      </c>
      <c r="P26" s="36">
        <v>2776104.84</v>
      </c>
      <c r="Q26" s="36"/>
      <c r="R26" s="13">
        <f t="shared" si="2"/>
        <v>19621275.510000009</v>
      </c>
      <c r="S26" s="13"/>
      <c r="T26" s="5"/>
      <c r="U26" s="37"/>
    </row>
    <row r="27" spans="1:24" ht="14.1" customHeight="1" x14ac:dyDescent="0.25">
      <c r="A27" s="1">
        <v>232</v>
      </c>
      <c r="C27" s="35" t="s">
        <v>40</v>
      </c>
      <c r="D27" s="13">
        <v>3029829.998499</v>
      </c>
      <c r="E27" s="13">
        <v>3029830</v>
      </c>
      <c r="F27" s="36">
        <v>0</v>
      </c>
      <c r="G27" s="36">
        <v>0</v>
      </c>
      <c r="H27" s="36">
        <v>5.6843418860808015E-14</v>
      </c>
      <c r="I27" s="36">
        <v>995035</v>
      </c>
      <c r="J27" s="36">
        <v>57350</v>
      </c>
      <c r="K27" s="36">
        <v>53620</v>
      </c>
      <c r="L27" s="36">
        <v>251289</v>
      </c>
      <c r="M27" s="36">
        <v>26600</v>
      </c>
      <c r="N27" s="36">
        <v>6000</v>
      </c>
      <c r="O27" s="36">
        <v>279150</v>
      </c>
      <c r="P27" s="36">
        <v>0</v>
      </c>
      <c r="Q27" s="36"/>
      <c r="R27" s="13">
        <f t="shared" si="2"/>
        <v>1669044</v>
      </c>
      <c r="S27" s="13"/>
      <c r="T27" s="5"/>
      <c r="U27" s="37"/>
    </row>
    <row r="28" spans="1:24" ht="14.1" customHeight="1" x14ac:dyDescent="0.25">
      <c r="A28" s="1">
        <v>233</v>
      </c>
      <c r="C28" s="35" t="s">
        <v>41</v>
      </c>
      <c r="D28" s="13">
        <v>2533481</v>
      </c>
      <c r="E28" s="13">
        <v>2781481</v>
      </c>
      <c r="F28" s="36">
        <v>139998.81000000008</v>
      </c>
      <c r="G28" s="36">
        <v>25999.999999999996</v>
      </c>
      <c r="H28" s="36">
        <v>170724.99999999997</v>
      </c>
      <c r="I28" s="36">
        <v>153205.98000000001</v>
      </c>
      <c r="J28" s="36">
        <v>295000</v>
      </c>
      <c r="K28" s="36">
        <v>135955.79999999999</v>
      </c>
      <c r="L28" s="36">
        <v>84775</v>
      </c>
      <c r="M28" s="36">
        <v>137475</v>
      </c>
      <c r="N28" s="36">
        <v>158425</v>
      </c>
      <c r="O28" s="36">
        <v>61032.999999999993</v>
      </c>
      <c r="P28" s="36">
        <v>208305</v>
      </c>
      <c r="Q28" s="36"/>
      <c r="R28" s="13">
        <f t="shared" si="2"/>
        <v>1570898.59</v>
      </c>
      <c r="S28" s="13"/>
      <c r="T28" s="5"/>
      <c r="U28" s="37"/>
    </row>
    <row r="29" spans="1:24" ht="14.1" customHeight="1" x14ac:dyDescent="0.25">
      <c r="A29" s="1">
        <v>234</v>
      </c>
      <c r="C29" s="35" t="s">
        <v>42</v>
      </c>
      <c r="D29" s="13">
        <v>450425</v>
      </c>
      <c r="E29" s="13">
        <v>450425</v>
      </c>
      <c r="F29" s="36">
        <v>0</v>
      </c>
      <c r="G29" s="36">
        <v>0</v>
      </c>
      <c r="H29" s="36">
        <v>0</v>
      </c>
      <c r="I29" s="36">
        <v>131555</v>
      </c>
      <c r="J29" s="36">
        <v>0</v>
      </c>
      <c r="K29" s="36">
        <v>102575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/>
      <c r="R29" s="13">
        <f t="shared" si="2"/>
        <v>234130</v>
      </c>
      <c r="S29" s="13"/>
      <c r="T29" s="5"/>
      <c r="U29" s="37"/>
    </row>
    <row r="30" spans="1:24" ht="14.1" customHeight="1" x14ac:dyDescent="0.25">
      <c r="A30" s="1">
        <v>235</v>
      </c>
      <c r="C30" s="35" t="s">
        <v>43</v>
      </c>
      <c r="D30" s="13">
        <v>250000</v>
      </c>
      <c r="E30" s="13">
        <v>250000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32786.400000000001</v>
      </c>
      <c r="Q30" s="36"/>
      <c r="R30" s="13">
        <f t="shared" si="2"/>
        <v>32786.400000000001</v>
      </c>
      <c r="S30" s="13"/>
      <c r="T30" s="5"/>
      <c r="U30" s="37"/>
    </row>
    <row r="31" spans="1:24" ht="14.1" customHeight="1" x14ac:dyDescent="0.25">
      <c r="A31" s="1">
        <v>236</v>
      </c>
      <c r="C31" s="35" t="s">
        <v>44</v>
      </c>
      <c r="D31" s="13">
        <v>1025480</v>
      </c>
      <c r="E31" s="13">
        <v>1025480</v>
      </c>
      <c r="F31" s="36">
        <v>0</v>
      </c>
      <c r="G31" s="36">
        <v>0</v>
      </c>
      <c r="H31" s="36">
        <v>92427</v>
      </c>
      <c r="I31" s="36">
        <v>3927.99</v>
      </c>
      <c r="J31" s="36">
        <v>0</v>
      </c>
      <c r="K31" s="36">
        <v>11065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/>
      <c r="R31" s="13">
        <f t="shared" si="2"/>
        <v>107419.99</v>
      </c>
      <c r="S31" s="13"/>
      <c r="T31" s="5"/>
      <c r="U31" s="37"/>
    </row>
    <row r="32" spans="1:24" ht="14.1" customHeight="1" x14ac:dyDescent="0.25">
      <c r="A32" s="1">
        <v>237</v>
      </c>
      <c r="C32" s="35" t="s">
        <v>45</v>
      </c>
      <c r="D32" s="13">
        <v>4032610</v>
      </c>
      <c r="E32" s="13">
        <v>4032610</v>
      </c>
      <c r="F32" s="36">
        <v>273934.67</v>
      </c>
      <c r="G32" s="36">
        <v>226884.40000000002</v>
      </c>
      <c r="H32" s="36">
        <v>297590.31</v>
      </c>
      <c r="I32" s="36">
        <v>218632.41999997554</v>
      </c>
      <c r="J32" s="36">
        <v>52632.26</v>
      </c>
      <c r="K32" s="36">
        <v>554108.08999450679</v>
      </c>
      <c r="L32" s="36">
        <v>297712.93</v>
      </c>
      <c r="M32" s="36">
        <v>149105.06</v>
      </c>
      <c r="N32" s="36">
        <v>199828.47</v>
      </c>
      <c r="O32" s="36">
        <v>160224.51</v>
      </c>
      <c r="P32" s="36">
        <v>306178.27</v>
      </c>
      <c r="Q32" s="36"/>
      <c r="R32" s="13">
        <f t="shared" si="2"/>
        <v>2736831.389994482</v>
      </c>
      <c r="S32" s="13"/>
      <c r="T32" s="5"/>
      <c r="U32" s="37"/>
    </row>
    <row r="33" spans="1:24" ht="14.1" customHeight="1" x14ac:dyDescent="0.25">
      <c r="A33" s="1">
        <v>238</v>
      </c>
      <c r="C33" s="35" t="s">
        <v>46</v>
      </c>
      <c r="D33" s="13">
        <v>0</v>
      </c>
      <c r="E33" s="13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/>
      <c r="R33" s="13">
        <f t="shared" si="2"/>
        <v>0</v>
      </c>
      <c r="S33" s="13"/>
      <c r="T33" s="5"/>
      <c r="U33" s="37"/>
    </row>
    <row r="34" spans="1:24" ht="14.1" customHeight="1" x14ac:dyDescent="0.25">
      <c r="A34" s="1">
        <v>239</v>
      </c>
      <c r="C34" s="35" t="s">
        <v>47</v>
      </c>
      <c r="D34" s="13">
        <v>21990479.139899999</v>
      </c>
      <c r="E34" s="13">
        <v>21990480</v>
      </c>
      <c r="F34" s="36">
        <v>222775.96</v>
      </c>
      <c r="G34" s="36">
        <v>529021.73</v>
      </c>
      <c r="H34" s="36">
        <v>463804.94</v>
      </c>
      <c r="I34" s="36">
        <v>792589.77999999991</v>
      </c>
      <c r="J34" s="36">
        <v>1299268.5899999999</v>
      </c>
      <c r="K34" s="36">
        <v>1008327.13</v>
      </c>
      <c r="L34" s="36">
        <v>903307.53</v>
      </c>
      <c r="M34" s="36">
        <v>539874.41999999993</v>
      </c>
      <c r="N34" s="36">
        <v>1115177.68</v>
      </c>
      <c r="O34" s="36">
        <v>915754.86</v>
      </c>
      <c r="P34" s="36">
        <v>268103.96999999997</v>
      </c>
      <c r="Q34" s="36"/>
      <c r="R34" s="13">
        <f t="shared" si="2"/>
        <v>8058006.5899999999</v>
      </c>
      <c r="S34" s="13"/>
      <c r="T34" s="5"/>
      <c r="U34" s="37"/>
    </row>
    <row r="35" spans="1:24" ht="14.1" customHeight="1" x14ac:dyDescent="0.25">
      <c r="C35" s="32" t="s">
        <v>48</v>
      </c>
      <c r="D35" s="33">
        <f>SUM(D36:D43)</f>
        <v>447314967.41239011</v>
      </c>
      <c r="E35" s="33">
        <f>SUM(E36:E43)</f>
        <v>439314968</v>
      </c>
      <c r="F35" s="33">
        <f>SUM(F36:F43)</f>
        <v>22476713.050000001</v>
      </c>
      <c r="G35" s="33">
        <f>SUM(G36:G43)</f>
        <v>27128879.950000003</v>
      </c>
      <c r="H35" s="33">
        <f t="shared" ref="H35:P35" si="5">SUM(H36:H43)</f>
        <v>25858589.850000001</v>
      </c>
      <c r="I35" s="33">
        <f t="shared" si="5"/>
        <v>27063469.949999999</v>
      </c>
      <c r="J35" s="33">
        <f t="shared" si="5"/>
        <v>25583173.099999998</v>
      </c>
      <c r="K35" s="33">
        <f t="shared" si="5"/>
        <v>38589960.890000001</v>
      </c>
      <c r="L35" s="33">
        <f t="shared" si="5"/>
        <v>36359059.469999999</v>
      </c>
      <c r="M35" s="33">
        <f t="shared" si="5"/>
        <v>34915671.600000001</v>
      </c>
      <c r="N35" s="33">
        <f t="shared" si="5"/>
        <v>33066093.120000001</v>
      </c>
      <c r="O35" s="33">
        <f t="shared" si="5"/>
        <v>48452442.669999994</v>
      </c>
      <c r="P35" s="33">
        <f t="shared" si="5"/>
        <v>28389141.969999999</v>
      </c>
      <c r="Q35" s="33"/>
      <c r="R35" s="33">
        <f t="shared" ref="R35" si="6">SUM(R36:R43)</f>
        <v>347883195.62</v>
      </c>
      <c r="S35" s="31"/>
      <c r="T35" s="31"/>
      <c r="U35" s="34"/>
      <c r="V35" s="31"/>
      <c r="W35" s="31"/>
      <c r="X35" s="31"/>
    </row>
    <row r="36" spans="1:24" ht="14.1" customHeight="1" x14ac:dyDescent="0.25">
      <c r="A36" s="1">
        <v>241</v>
      </c>
      <c r="C36" s="35" t="s">
        <v>49</v>
      </c>
      <c r="D36" s="13">
        <v>421901392.90989012</v>
      </c>
      <c r="E36" s="13">
        <v>421901393</v>
      </c>
      <c r="F36" s="36">
        <v>22476713.050000001</v>
      </c>
      <c r="G36" s="36">
        <v>24537543.650000002</v>
      </c>
      <c r="H36" s="36">
        <v>24948053.350000001</v>
      </c>
      <c r="I36" s="36">
        <v>26152933.449999999</v>
      </c>
      <c r="J36" s="36">
        <v>24672636.599999998</v>
      </c>
      <c r="K36" s="36">
        <v>37666800.420000002</v>
      </c>
      <c r="L36" s="36">
        <v>35455982.600000001</v>
      </c>
      <c r="M36" s="36">
        <v>34012594.730000004</v>
      </c>
      <c r="N36" s="36">
        <v>32163016.25</v>
      </c>
      <c r="O36" s="36">
        <v>47549365.799999997</v>
      </c>
      <c r="P36" s="36">
        <v>27486065.099999998</v>
      </c>
      <c r="Q36" s="36"/>
      <c r="R36" s="13">
        <f t="shared" si="2"/>
        <v>337121705.00000006</v>
      </c>
      <c r="S36" s="13"/>
      <c r="T36" s="5"/>
      <c r="U36" s="37"/>
      <c r="W36" s="5">
        <f>E36-U34</f>
        <v>421901393</v>
      </c>
    </row>
    <row r="37" spans="1:24" ht="14.1" customHeight="1" x14ac:dyDescent="0.25">
      <c r="A37" s="1">
        <v>242</v>
      </c>
      <c r="C37" s="35" t="s">
        <v>50</v>
      </c>
      <c r="D37" s="13">
        <v>10871882.502499999</v>
      </c>
      <c r="E37" s="13">
        <v>10871883</v>
      </c>
      <c r="F37" s="36">
        <v>0</v>
      </c>
      <c r="G37" s="36">
        <v>2011073</v>
      </c>
      <c r="H37" s="36">
        <v>910536.5</v>
      </c>
      <c r="I37" s="36">
        <v>910536.5</v>
      </c>
      <c r="J37" s="36">
        <v>910536.5</v>
      </c>
      <c r="K37" s="36">
        <v>903076.87</v>
      </c>
      <c r="L37" s="36">
        <v>903076.87</v>
      </c>
      <c r="M37" s="36">
        <v>903076.87</v>
      </c>
      <c r="N37" s="36">
        <v>903076.87</v>
      </c>
      <c r="O37" s="36">
        <v>903076.87</v>
      </c>
      <c r="P37" s="36">
        <v>903076.87</v>
      </c>
      <c r="Q37" s="36"/>
      <c r="R37" s="13">
        <f t="shared" si="2"/>
        <v>10161143.719999999</v>
      </c>
      <c r="S37" s="13"/>
      <c r="T37" s="5"/>
      <c r="U37" s="37"/>
    </row>
    <row r="38" spans="1:24" ht="14.1" customHeight="1" x14ac:dyDescent="0.25">
      <c r="A38" s="1">
        <v>243</v>
      </c>
      <c r="C38" s="35" t="s">
        <v>51</v>
      </c>
      <c r="D38" s="13">
        <v>0</v>
      </c>
      <c r="E38" s="13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/>
      <c r="R38" s="13">
        <f t="shared" si="2"/>
        <v>0</v>
      </c>
      <c r="S38" s="13"/>
      <c r="T38" s="5"/>
      <c r="U38" s="37"/>
    </row>
    <row r="39" spans="1:24" ht="14.1" customHeight="1" x14ac:dyDescent="0.25">
      <c r="A39" s="1">
        <v>244</v>
      </c>
      <c r="C39" s="35" t="s">
        <v>52</v>
      </c>
      <c r="D39" s="13">
        <v>0</v>
      </c>
      <c r="E39" s="13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/>
      <c r="R39" s="13">
        <f t="shared" si="2"/>
        <v>0</v>
      </c>
      <c r="S39" s="13"/>
      <c r="T39" s="5"/>
      <c r="U39" s="37"/>
    </row>
    <row r="40" spans="1:24" ht="14.1" customHeight="1" x14ac:dyDescent="0.25">
      <c r="A40" s="1">
        <v>245</v>
      </c>
      <c r="C40" s="35" t="s">
        <v>53</v>
      </c>
      <c r="D40" s="13">
        <v>8000000</v>
      </c>
      <c r="E40" s="13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/>
      <c r="R40" s="13">
        <f t="shared" si="2"/>
        <v>0</v>
      </c>
      <c r="S40" s="13"/>
      <c r="T40" s="5"/>
      <c r="U40" s="37"/>
    </row>
    <row r="41" spans="1:24" ht="14.1" customHeight="1" x14ac:dyDescent="0.25">
      <c r="A41" s="1">
        <v>246</v>
      </c>
      <c r="C41" s="35" t="s">
        <v>54</v>
      </c>
      <c r="D41" s="13">
        <v>0</v>
      </c>
      <c r="E41" s="13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/>
      <c r="R41" s="13">
        <f t="shared" si="2"/>
        <v>0</v>
      </c>
      <c r="S41" s="13"/>
      <c r="T41" s="5"/>
      <c r="U41" s="37"/>
    </row>
    <row r="42" spans="1:24" ht="14.1" customHeight="1" x14ac:dyDescent="0.25">
      <c r="A42" s="1">
        <v>247</v>
      </c>
      <c r="C42" s="35" t="s">
        <v>55</v>
      </c>
      <c r="D42" s="13">
        <v>6541692</v>
      </c>
      <c r="E42" s="13">
        <v>6541692</v>
      </c>
      <c r="F42" s="36">
        <v>0</v>
      </c>
      <c r="G42" s="36">
        <v>580263.30000000005</v>
      </c>
      <c r="H42" s="36">
        <v>0</v>
      </c>
      <c r="I42" s="36">
        <v>0</v>
      </c>
      <c r="J42" s="36">
        <v>0</v>
      </c>
      <c r="K42" s="36">
        <v>20083.599999999999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/>
      <c r="R42" s="13">
        <f t="shared" si="2"/>
        <v>600346.9</v>
      </c>
      <c r="S42" s="13"/>
      <c r="T42" s="5"/>
      <c r="U42" s="37"/>
    </row>
    <row r="43" spans="1:24" ht="14.1" customHeight="1" x14ac:dyDescent="0.25">
      <c r="A43" s="1">
        <v>249</v>
      </c>
      <c r="C43" s="35" t="s">
        <v>56</v>
      </c>
      <c r="D43" s="13">
        <v>0</v>
      </c>
      <c r="E43" s="13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/>
      <c r="R43" s="13">
        <f t="shared" si="2"/>
        <v>0</v>
      </c>
      <c r="S43" s="13"/>
      <c r="T43" s="5"/>
      <c r="U43" s="37"/>
    </row>
    <row r="44" spans="1:24" ht="14.1" customHeight="1" x14ac:dyDescent="0.25">
      <c r="C44" s="32" t="s">
        <v>57</v>
      </c>
      <c r="D44" s="33">
        <f>SUM(D45:D50)</f>
        <v>0</v>
      </c>
      <c r="E44" s="13">
        <v>0</v>
      </c>
      <c r="F44" s="38">
        <f t="shared" ref="F44:R44" si="7">SUM(F45:F50)</f>
        <v>0</v>
      </c>
      <c r="G44" s="38">
        <f t="shared" si="7"/>
        <v>0</v>
      </c>
      <c r="H44" s="38">
        <f t="shared" ref="H44" si="8">SUM(H45:H50)</f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8"/>
      <c r="R44" s="33">
        <f t="shared" si="7"/>
        <v>0</v>
      </c>
      <c r="S44" s="31"/>
      <c r="T44" s="31"/>
      <c r="U44" s="34"/>
      <c r="V44" s="31"/>
      <c r="W44" s="31"/>
      <c r="X44" s="31"/>
    </row>
    <row r="45" spans="1:24" ht="14.1" customHeight="1" x14ac:dyDescent="0.25">
      <c r="A45" s="1">
        <v>251</v>
      </c>
      <c r="C45" s="35" t="s">
        <v>58</v>
      </c>
      <c r="D45" s="13">
        <v>0</v>
      </c>
      <c r="E45" s="13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/>
      <c r="R45" s="13">
        <f t="shared" si="2"/>
        <v>0</v>
      </c>
      <c r="S45" s="13"/>
      <c r="T45" s="5"/>
      <c r="U45" s="37"/>
    </row>
    <row r="46" spans="1:24" ht="14.1" customHeight="1" x14ac:dyDescent="0.25">
      <c r="A46" s="1">
        <v>252</v>
      </c>
      <c r="C46" s="35" t="s">
        <v>59</v>
      </c>
      <c r="D46" s="13">
        <v>0</v>
      </c>
      <c r="E46" s="13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/>
      <c r="R46" s="13">
        <f t="shared" si="2"/>
        <v>0</v>
      </c>
      <c r="S46" s="13"/>
      <c r="T46" s="5"/>
      <c r="U46" s="37"/>
    </row>
    <row r="47" spans="1:24" ht="14.1" customHeight="1" x14ac:dyDescent="0.25">
      <c r="A47" s="1">
        <v>253</v>
      </c>
      <c r="C47" s="35" t="s">
        <v>60</v>
      </c>
      <c r="D47" s="13">
        <v>0</v>
      </c>
      <c r="E47" s="13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/>
      <c r="R47" s="13">
        <f t="shared" si="2"/>
        <v>0</v>
      </c>
      <c r="S47" s="13"/>
      <c r="T47" s="5"/>
      <c r="U47" s="37"/>
    </row>
    <row r="48" spans="1:24" ht="14.1" customHeight="1" x14ac:dyDescent="0.25">
      <c r="A48" s="1">
        <v>254</v>
      </c>
      <c r="C48" s="35" t="s">
        <v>61</v>
      </c>
      <c r="D48" s="13">
        <v>0</v>
      </c>
      <c r="E48" s="13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/>
      <c r="R48" s="13">
        <f t="shared" si="2"/>
        <v>0</v>
      </c>
      <c r="S48" s="13"/>
      <c r="T48" s="5"/>
      <c r="U48" s="37"/>
    </row>
    <row r="49" spans="1:24" ht="14.1" customHeight="1" x14ac:dyDescent="0.25">
      <c r="A49" s="1">
        <v>256</v>
      </c>
      <c r="C49" s="35" t="s">
        <v>62</v>
      </c>
      <c r="D49" s="13">
        <v>0</v>
      </c>
      <c r="E49" s="13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/>
      <c r="R49" s="13">
        <f t="shared" si="2"/>
        <v>0</v>
      </c>
      <c r="S49" s="13"/>
      <c r="T49" s="5"/>
      <c r="U49" s="37"/>
    </row>
    <row r="50" spans="1:24" ht="14.1" customHeight="1" x14ac:dyDescent="0.25">
      <c r="A50" s="1">
        <v>259</v>
      </c>
      <c r="C50" s="35" t="s">
        <v>63</v>
      </c>
      <c r="D50" s="13">
        <v>0</v>
      </c>
      <c r="E50" s="13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/>
      <c r="R50" s="13">
        <f t="shared" si="2"/>
        <v>0</v>
      </c>
      <c r="S50" s="13"/>
      <c r="T50" s="5"/>
      <c r="U50" s="37"/>
    </row>
    <row r="51" spans="1:24" ht="14.1" customHeight="1" x14ac:dyDescent="0.25">
      <c r="C51" s="32" t="s">
        <v>64</v>
      </c>
      <c r="D51" s="33">
        <f>SUM(D52:D60)</f>
        <v>268516963.39749998</v>
      </c>
      <c r="E51" s="33">
        <f>SUM(E52:E60)</f>
        <v>88217919.909999996</v>
      </c>
      <c r="F51" s="38">
        <f t="shared" ref="F51:R51" si="9">SUM(F52:F60)</f>
        <v>3964899.51</v>
      </c>
      <c r="G51" s="38">
        <f t="shared" si="9"/>
        <v>5744476.6600000001</v>
      </c>
      <c r="H51" s="38">
        <f t="shared" si="9"/>
        <v>9013306.2599999998</v>
      </c>
      <c r="I51" s="38">
        <f t="shared" si="9"/>
        <v>2482163.62</v>
      </c>
      <c r="J51" s="38">
        <f t="shared" si="9"/>
        <v>3410800.12</v>
      </c>
      <c r="K51" s="38">
        <f t="shared" si="9"/>
        <v>2872131.48</v>
      </c>
      <c r="L51" s="38">
        <f t="shared" si="9"/>
        <v>2199031.62</v>
      </c>
      <c r="M51" s="38">
        <f t="shared" si="9"/>
        <v>13136971.460000001</v>
      </c>
      <c r="N51" s="38">
        <f t="shared" si="9"/>
        <v>2303419.189999999</v>
      </c>
      <c r="O51" s="38">
        <f t="shared" si="9"/>
        <v>978750.77999999991</v>
      </c>
      <c r="P51" s="38">
        <f t="shared" si="9"/>
        <v>1857853.3599999999</v>
      </c>
      <c r="Q51" s="38"/>
      <c r="R51" s="33">
        <f t="shared" si="9"/>
        <v>47963804.060000002</v>
      </c>
      <c r="S51" s="31"/>
      <c r="T51" s="31"/>
      <c r="U51" s="34"/>
      <c r="V51" s="31"/>
      <c r="W51" s="31"/>
      <c r="X51" s="31"/>
    </row>
    <row r="52" spans="1:24" ht="14.1" customHeight="1" x14ac:dyDescent="0.25">
      <c r="A52" s="1">
        <v>261</v>
      </c>
      <c r="C52" s="35" t="s">
        <v>65</v>
      </c>
      <c r="D52" s="13">
        <v>25661044</v>
      </c>
      <c r="E52" s="13">
        <v>26226044</v>
      </c>
      <c r="F52" s="36">
        <v>202780.48</v>
      </c>
      <c r="G52" s="36">
        <v>226321.1999999999</v>
      </c>
      <c r="H52" s="36">
        <v>425638</v>
      </c>
      <c r="I52" s="36">
        <v>574824.34000000008</v>
      </c>
      <c r="J52" s="36">
        <v>0</v>
      </c>
      <c r="K52" s="36">
        <v>2809764.4</v>
      </c>
      <c r="L52" s="36">
        <v>933772.81999999983</v>
      </c>
      <c r="M52" s="36">
        <v>12809661.75</v>
      </c>
      <c r="N52" s="36">
        <v>714743.28999999911</v>
      </c>
      <c r="O52" s="36">
        <v>346373.64</v>
      </c>
      <c r="P52" s="36">
        <v>1050720.1499999999</v>
      </c>
      <c r="Q52" s="36"/>
      <c r="R52" s="13">
        <f t="shared" si="2"/>
        <v>20094600.07</v>
      </c>
      <c r="S52" s="13"/>
      <c r="T52" s="5"/>
      <c r="U52" s="37"/>
    </row>
    <row r="53" spans="1:24" ht="14.1" customHeight="1" x14ac:dyDescent="0.25">
      <c r="A53" s="1">
        <v>262</v>
      </c>
      <c r="C53" s="35" t="s">
        <v>66</v>
      </c>
      <c r="D53" s="13">
        <v>3429330</v>
      </c>
      <c r="E53" s="13">
        <v>3429330</v>
      </c>
      <c r="F53" s="36">
        <v>149280</v>
      </c>
      <c r="G53" s="36">
        <v>147222</v>
      </c>
      <c r="H53" s="36">
        <v>6686</v>
      </c>
      <c r="I53" s="36">
        <v>0</v>
      </c>
      <c r="J53" s="36">
        <v>0</v>
      </c>
      <c r="K53" s="36">
        <v>0</v>
      </c>
      <c r="L53" s="36">
        <v>6900</v>
      </c>
      <c r="M53" s="36">
        <v>9860.35</v>
      </c>
      <c r="N53" s="36">
        <v>0</v>
      </c>
      <c r="O53" s="36">
        <v>0</v>
      </c>
      <c r="P53" s="36">
        <v>0</v>
      </c>
      <c r="Q53" s="36"/>
      <c r="R53" s="13">
        <f t="shared" si="2"/>
        <v>319948.34999999998</v>
      </c>
      <c r="S53" s="13"/>
      <c r="T53" s="5"/>
      <c r="U53" s="37"/>
    </row>
    <row r="54" spans="1:24" ht="14.1" customHeight="1" x14ac:dyDescent="0.25">
      <c r="A54" s="1">
        <v>263</v>
      </c>
      <c r="C54" s="35" t="s">
        <v>67</v>
      </c>
      <c r="D54" s="13">
        <v>45250</v>
      </c>
      <c r="E54" s="13">
        <v>45250</v>
      </c>
      <c r="F54" s="36">
        <v>18389</v>
      </c>
      <c r="G54" s="36">
        <v>0</v>
      </c>
      <c r="H54" s="36">
        <v>0</v>
      </c>
      <c r="I54" s="36">
        <v>3400</v>
      </c>
      <c r="J54" s="36">
        <v>0</v>
      </c>
      <c r="K54" s="36">
        <v>3250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/>
      <c r="R54" s="13">
        <f t="shared" si="2"/>
        <v>25039</v>
      </c>
      <c r="S54" s="13"/>
      <c r="T54" s="5"/>
      <c r="U54" s="37"/>
    </row>
    <row r="55" spans="1:24" ht="14.1" customHeight="1" x14ac:dyDescent="0.25">
      <c r="A55" s="1">
        <v>264</v>
      </c>
      <c r="C55" s="35" t="s">
        <v>68</v>
      </c>
      <c r="D55" s="13">
        <v>10000000</v>
      </c>
      <c r="E55" s="13">
        <v>10000000</v>
      </c>
      <c r="F55" s="36">
        <v>0</v>
      </c>
      <c r="G55" s="36">
        <v>0</v>
      </c>
      <c r="H55" s="36">
        <v>3235259.1999999997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467500</v>
      </c>
      <c r="Q55" s="36"/>
      <c r="R55" s="13">
        <f t="shared" si="2"/>
        <v>3702759.1999999997</v>
      </c>
      <c r="S55" s="13"/>
      <c r="T55" s="5"/>
      <c r="U55" s="37"/>
      <c r="W55" s="5">
        <f>E55-U50</f>
        <v>10000000</v>
      </c>
    </row>
    <row r="56" spans="1:24" ht="14.1" customHeight="1" x14ac:dyDescent="0.25">
      <c r="A56" s="1">
        <v>265</v>
      </c>
      <c r="C56" s="35" t="s">
        <v>69</v>
      </c>
      <c r="D56" s="13">
        <v>13061683.52</v>
      </c>
      <c r="E56" s="13">
        <v>15461684</v>
      </c>
      <c r="F56" s="36">
        <v>116195.00999999998</v>
      </c>
      <c r="G56" s="36">
        <v>720115.61</v>
      </c>
      <c r="H56" s="36">
        <v>194778.33000000002</v>
      </c>
      <c r="I56" s="36">
        <v>-6.8212102632969618E-13</v>
      </c>
      <c r="J56" s="36">
        <v>2.8421709430404007E-13</v>
      </c>
      <c r="K56" s="36">
        <v>0</v>
      </c>
      <c r="L56" s="36">
        <v>16584</v>
      </c>
      <c r="M56" s="36">
        <v>191925.9</v>
      </c>
      <c r="N56" s="36">
        <v>512862.25</v>
      </c>
      <c r="O56" s="36">
        <v>0</v>
      </c>
      <c r="P56" s="36">
        <v>80000</v>
      </c>
      <c r="Q56" s="36"/>
      <c r="R56" s="13">
        <f t="shared" si="2"/>
        <v>1832461.0999999999</v>
      </c>
      <c r="S56" s="13"/>
      <c r="T56" s="5"/>
      <c r="U56" s="37"/>
    </row>
    <row r="57" spans="1:24" ht="14.1" customHeight="1" x14ac:dyDescent="0.25">
      <c r="A57" s="1">
        <v>266</v>
      </c>
      <c r="C57" s="35" t="s">
        <v>70</v>
      </c>
      <c r="D57" s="13">
        <v>4845612.8800000008</v>
      </c>
      <c r="E57" s="13">
        <v>4845613</v>
      </c>
      <c r="F57" s="36">
        <v>0</v>
      </c>
      <c r="G57" s="36">
        <v>0</v>
      </c>
      <c r="H57" s="36">
        <v>-951.28000000002794</v>
      </c>
      <c r="I57" s="36">
        <v>0</v>
      </c>
      <c r="J57" s="36">
        <v>1598505.93</v>
      </c>
      <c r="K57" s="36">
        <v>0</v>
      </c>
      <c r="L57" s="36">
        <v>56024.800000000003</v>
      </c>
      <c r="M57" s="36">
        <v>0</v>
      </c>
      <c r="N57" s="36">
        <v>1012603.4600000001</v>
      </c>
      <c r="O57" s="36">
        <v>0</v>
      </c>
      <c r="P57" s="36">
        <v>0</v>
      </c>
      <c r="Q57" s="36"/>
      <c r="R57" s="13">
        <f t="shared" si="2"/>
        <v>2666182.91</v>
      </c>
      <c r="S57" s="13"/>
      <c r="T57" s="5"/>
      <c r="U57" s="37"/>
    </row>
    <row r="58" spans="1:24" ht="14.1" customHeight="1" x14ac:dyDescent="0.25">
      <c r="A58" s="1">
        <v>267</v>
      </c>
      <c r="C58" s="35" t="s">
        <v>71</v>
      </c>
      <c r="D58" s="13">
        <v>0</v>
      </c>
      <c r="E58" s="13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/>
      <c r="R58" s="13">
        <f t="shared" si="2"/>
        <v>0</v>
      </c>
      <c r="S58" s="13"/>
      <c r="T58" s="5"/>
      <c r="U58" s="37"/>
    </row>
    <row r="59" spans="1:24" ht="14.1" customHeight="1" x14ac:dyDescent="0.25">
      <c r="A59" s="1">
        <v>268</v>
      </c>
      <c r="C59" s="35" t="s">
        <v>72</v>
      </c>
      <c r="D59" s="13">
        <v>211474042.99749997</v>
      </c>
      <c r="E59" s="13">
        <v>28209998.91</v>
      </c>
      <c r="F59" s="36">
        <v>3478255.02</v>
      </c>
      <c r="G59" s="36">
        <v>4650817.8500000006</v>
      </c>
      <c r="H59" s="36">
        <v>5151896.01</v>
      </c>
      <c r="I59" s="36">
        <v>1903939.28</v>
      </c>
      <c r="J59" s="36">
        <v>1812294.1900000002</v>
      </c>
      <c r="K59" s="36">
        <v>59117.08</v>
      </c>
      <c r="L59" s="36">
        <v>1185750</v>
      </c>
      <c r="M59" s="36">
        <v>125523.46</v>
      </c>
      <c r="N59" s="36">
        <v>63210.190000000061</v>
      </c>
      <c r="O59" s="36">
        <v>632377.1399999999</v>
      </c>
      <c r="P59" s="36">
        <v>259633.20999999996</v>
      </c>
      <c r="Q59" s="36"/>
      <c r="R59" s="13">
        <f t="shared" si="2"/>
        <v>19322813.430000003</v>
      </c>
      <c r="S59" s="13"/>
      <c r="T59" s="5"/>
      <c r="U59" s="37"/>
    </row>
    <row r="60" spans="1:24" ht="14.1" customHeight="1" x14ac:dyDescent="0.25">
      <c r="A60" s="1">
        <v>269</v>
      </c>
      <c r="C60" s="35" t="s">
        <v>73</v>
      </c>
      <c r="D60" s="13">
        <v>0</v>
      </c>
      <c r="E60" s="13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/>
      <c r="R60" s="13">
        <f t="shared" si="2"/>
        <v>0</v>
      </c>
      <c r="S60" s="13"/>
      <c r="T60" s="5"/>
      <c r="U60" s="37"/>
    </row>
    <row r="61" spans="1:24" ht="14.1" customHeight="1" x14ac:dyDescent="0.25">
      <c r="C61" s="32" t="s">
        <v>74</v>
      </c>
      <c r="D61" s="33">
        <f>SUM(D62:D65)</f>
        <v>6923289.1299853493</v>
      </c>
      <c r="E61" s="33">
        <f>SUM(E62:E65)</f>
        <v>6923289</v>
      </c>
      <c r="F61" s="38">
        <f t="shared" ref="F61:R61" si="10">SUM(F62:F65)</f>
        <v>0</v>
      </c>
      <c r="G61" s="38">
        <f t="shared" si="10"/>
        <v>180002.52</v>
      </c>
      <c r="H61" s="38">
        <f t="shared" si="10"/>
        <v>0</v>
      </c>
      <c r="I61" s="38">
        <f t="shared" si="10"/>
        <v>0</v>
      </c>
      <c r="J61" s="38">
        <f t="shared" si="10"/>
        <v>865329.89</v>
      </c>
      <c r="K61" s="38">
        <f t="shared" si="10"/>
        <v>0</v>
      </c>
      <c r="L61" s="38">
        <f t="shared" si="10"/>
        <v>0</v>
      </c>
      <c r="M61" s="38">
        <f t="shared" si="10"/>
        <v>0</v>
      </c>
      <c r="N61" s="36">
        <v>0</v>
      </c>
      <c r="O61" s="38">
        <f t="shared" si="10"/>
        <v>0</v>
      </c>
      <c r="P61" s="36">
        <v>0</v>
      </c>
      <c r="Q61" s="38"/>
      <c r="R61" s="33">
        <f t="shared" si="10"/>
        <v>1045332.41</v>
      </c>
      <c r="S61" s="31"/>
      <c r="T61" s="31"/>
      <c r="U61" s="34"/>
      <c r="V61" s="31"/>
      <c r="W61" s="31"/>
      <c r="X61" s="31"/>
    </row>
    <row r="62" spans="1:24" ht="14.1" customHeight="1" x14ac:dyDescent="0.25">
      <c r="A62" s="1">
        <v>271</v>
      </c>
      <c r="C62" s="35" t="s">
        <v>75</v>
      </c>
      <c r="D62" s="13">
        <v>6923289.1299853493</v>
      </c>
      <c r="E62" s="13">
        <v>6923289</v>
      </c>
      <c r="F62" s="36">
        <v>0</v>
      </c>
      <c r="G62" s="36">
        <v>180002.52</v>
      </c>
      <c r="H62" s="36">
        <v>0</v>
      </c>
      <c r="I62" s="36">
        <v>0</v>
      </c>
      <c r="J62" s="36">
        <v>865329.89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/>
      <c r="R62" s="13">
        <f>SUM(F62:Q62)</f>
        <v>1045332.41</v>
      </c>
      <c r="S62" s="13"/>
      <c r="T62" s="5"/>
      <c r="U62" s="5"/>
    </row>
    <row r="63" spans="1:24" ht="14.1" customHeight="1" x14ac:dyDescent="0.25">
      <c r="A63" s="1">
        <v>272</v>
      </c>
      <c r="C63" s="35" t="s">
        <v>76</v>
      </c>
      <c r="D63" s="13">
        <v>0</v>
      </c>
      <c r="E63" s="13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/>
      <c r="R63" s="13">
        <f t="shared" si="2"/>
        <v>0</v>
      </c>
      <c r="S63" s="13"/>
      <c r="T63" s="5"/>
      <c r="U63" s="5"/>
    </row>
    <row r="64" spans="1:24" ht="14.1" customHeight="1" x14ac:dyDescent="0.25">
      <c r="A64" s="1">
        <v>273</v>
      </c>
      <c r="C64" s="35" t="s">
        <v>77</v>
      </c>
      <c r="D64" s="13">
        <v>0</v>
      </c>
      <c r="E64" s="13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/>
      <c r="R64" s="13">
        <f t="shared" si="2"/>
        <v>0</v>
      </c>
      <c r="S64" s="13"/>
      <c r="T64" s="5"/>
      <c r="U64" s="5"/>
    </row>
    <row r="65" spans="1:24" ht="14.1" customHeight="1" x14ac:dyDescent="0.25">
      <c r="A65" s="1">
        <v>274</v>
      </c>
      <c r="C65" s="39" t="s">
        <v>78</v>
      </c>
      <c r="D65" s="13">
        <v>0</v>
      </c>
      <c r="E65" s="13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/>
      <c r="R65" s="13">
        <f t="shared" si="2"/>
        <v>0</v>
      </c>
      <c r="S65" s="13"/>
      <c r="T65" s="5"/>
      <c r="U65" s="5"/>
    </row>
    <row r="66" spans="1:24" ht="14.1" customHeight="1" x14ac:dyDescent="0.25">
      <c r="C66" s="40" t="s">
        <v>79</v>
      </c>
      <c r="D66" s="33">
        <f>SUM(D67:D68)</f>
        <v>0</v>
      </c>
      <c r="E66" s="13">
        <v>0</v>
      </c>
      <c r="F66" s="41">
        <f t="shared" ref="F66:R66" si="11">SUM(F67:F68)</f>
        <v>0</v>
      </c>
      <c r="G66" s="38">
        <f t="shared" si="11"/>
        <v>0</v>
      </c>
      <c r="H66" s="38">
        <f t="shared" ref="H66" si="12">SUM(H67:H68)</f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8"/>
      <c r="R66" s="33">
        <f t="shared" si="11"/>
        <v>0</v>
      </c>
      <c r="S66" s="13"/>
      <c r="T66" s="31"/>
      <c r="U66" s="31"/>
      <c r="V66" s="31"/>
      <c r="W66" s="31"/>
      <c r="X66" s="31"/>
    </row>
    <row r="67" spans="1:24" ht="14.1" customHeight="1" x14ac:dyDescent="0.25">
      <c r="A67">
        <f t="shared" ref="A67:A68" si="13">(LEFT($C67,1)&amp;MID($C67,3,1)&amp;MID($C67,5,1))*1</f>
        <v>281</v>
      </c>
      <c r="C67" s="39" t="s">
        <v>80</v>
      </c>
      <c r="D67" s="13">
        <v>0</v>
      </c>
      <c r="E67" s="13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/>
      <c r="R67" s="13">
        <f t="shared" si="2"/>
        <v>0</v>
      </c>
      <c r="S67" s="13"/>
      <c r="T67" s="5"/>
      <c r="U67" s="5"/>
    </row>
    <row r="68" spans="1:24" ht="14.1" customHeight="1" x14ac:dyDescent="0.25">
      <c r="A68">
        <f t="shared" si="13"/>
        <v>282</v>
      </c>
      <c r="C68" s="39" t="s">
        <v>81</v>
      </c>
      <c r="D68" s="13">
        <v>0</v>
      </c>
      <c r="E68" s="13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/>
      <c r="R68" s="13">
        <f t="shared" si="2"/>
        <v>0</v>
      </c>
      <c r="S68" s="13"/>
      <c r="T68" s="5"/>
      <c r="U68" s="5"/>
    </row>
    <row r="69" spans="1:24" ht="14.1" customHeight="1" x14ac:dyDescent="0.25">
      <c r="C69" s="40" t="s">
        <v>82</v>
      </c>
      <c r="D69" s="33">
        <f>SUM(D70:D72)</f>
        <v>0</v>
      </c>
      <c r="E69" s="13">
        <v>0</v>
      </c>
      <c r="F69" s="38">
        <f t="shared" ref="F69:R69" si="14">SUM(F70:F72)</f>
        <v>0</v>
      </c>
      <c r="G69" s="38">
        <f t="shared" si="14"/>
        <v>0</v>
      </c>
      <c r="H69" s="38">
        <f t="shared" ref="H69" si="15">SUM(H70:H72)</f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8"/>
      <c r="R69" s="33">
        <f t="shared" si="14"/>
        <v>0</v>
      </c>
      <c r="S69" s="13"/>
      <c r="T69" s="31"/>
      <c r="U69" s="31"/>
      <c r="V69" s="31"/>
      <c r="W69" s="31"/>
      <c r="X69" s="31"/>
    </row>
    <row r="70" spans="1:24" ht="14.1" customHeight="1" x14ac:dyDescent="0.25">
      <c r="A70" s="1">
        <v>291</v>
      </c>
      <c r="C70" s="39" t="s">
        <v>83</v>
      </c>
      <c r="D70" s="13">
        <v>0</v>
      </c>
      <c r="E70" s="13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/>
      <c r="R70" s="13">
        <f t="shared" si="2"/>
        <v>0</v>
      </c>
      <c r="S70" s="13"/>
      <c r="T70" s="5"/>
      <c r="U70" s="5"/>
    </row>
    <row r="71" spans="1:24" ht="14.1" customHeight="1" x14ac:dyDescent="0.25">
      <c r="A71" s="1">
        <v>292</v>
      </c>
      <c r="C71" s="39" t="s">
        <v>84</v>
      </c>
      <c r="D71" s="13">
        <v>0</v>
      </c>
      <c r="E71" s="13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/>
      <c r="R71" s="13">
        <f t="shared" si="2"/>
        <v>0</v>
      </c>
      <c r="S71" s="13"/>
      <c r="T71" s="5"/>
      <c r="U71" s="5"/>
    </row>
    <row r="72" spans="1:24" ht="14.1" customHeight="1" x14ac:dyDescent="0.25">
      <c r="A72" s="1">
        <v>294</v>
      </c>
      <c r="C72" s="39" t="s">
        <v>85</v>
      </c>
      <c r="D72" s="13">
        <v>0</v>
      </c>
      <c r="E72" s="13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/>
      <c r="R72" s="13">
        <f t="shared" si="2"/>
        <v>0</v>
      </c>
      <c r="S72" s="13"/>
      <c r="T72" s="5"/>
      <c r="U72" s="5"/>
    </row>
    <row r="73" spans="1:24" ht="14.1" customHeight="1" x14ac:dyDescent="0.25">
      <c r="C73" s="28" t="s">
        <v>86</v>
      </c>
      <c r="D73" s="29">
        <f>SUM(D74,D77,D80)</f>
        <v>3929927805.2908101</v>
      </c>
      <c r="E73" s="29">
        <f>SUM(E74,E77,E80)</f>
        <v>3929927805.2908101</v>
      </c>
      <c r="F73" s="29">
        <f t="shared" ref="F73:R73" si="16">SUM(F74,F77,F80)</f>
        <v>6890000</v>
      </c>
      <c r="G73" s="29">
        <f t="shared" si="16"/>
        <v>5865397</v>
      </c>
      <c r="H73" s="29">
        <f t="shared" si="16"/>
        <v>13471988</v>
      </c>
      <c r="I73" s="29">
        <f t="shared" si="16"/>
        <v>1676355</v>
      </c>
      <c r="J73" s="29">
        <f t="shared" si="16"/>
        <v>4935845.0000000009</v>
      </c>
      <c r="K73" s="29">
        <f t="shared" si="16"/>
        <v>4094083.9999999981</v>
      </c>
      <c r="L73" s="29">
        <f t="shared" si="16"/>
        <v>5270522</v>
      </c>
      <c r="M73" s="29">
        <f t="shared" si="16"/>
        <v>7296717.9999999953</v>
      </c>
      <c r="N73" s="29">
        <f t="shared" si="16"/>
        <v>3660620</v>
      </c>
      <c r="O73" s="29">
        <f t="shared" si="16"/>
        <v>3163788.76</v>
      </c>
      <c r="P73" s="29">
        <f t="shared" si="16"/>
        <v>6478024</v>
      </c>
      <c r="Q73" s="42"/>
      <c r="R73" s="29">
        <f t="shared" si="16"/>
        <v>62803341.75999999</v>
      </c>
      <c r="S73" s="33"/>
      <c r="T73" s="33"/>
      <c r="U73" s="33"/>
    </row>
    <row r="74" spans="1:24" ht="14.1" customHeight="1" x14ac:dyDescent="0.25">
      <c r="C74" s="32" t="s">
        <v>87</v>
      </c>
      <c r="D74" s="33">
        <f>SUM(D75:D76)</f>
        <v>3929927805.2908101</v>
      </c>
      <c r="E74" s="33">
        <f>SUM(E75:E76)</f>
        <v>3929927805.2908101</v>
      </c>
      <c r="F74" s="33">
        <f t="shared" ref="F74:R74" si="17">SUM(F75:F76)</f>
        <v>6890000</v>
      </c>
      <c r="G74" s="33">
        <f t="shared" si="17"/>
        <v>5865397</v>
      </c>
      <c r="H74" s="33">
        <f t="shared" si="17"/>
        <v>13471988</v>
      </c>
      <c r="I74" s="33">
        <f t="shared" si="17"/>
        <v>1676355</v>
      </c>
      <c r="J74" s="33">
        <f t="shared" si="17"/>
        <v>4935845.0000000009</v>
      </c>
      <c r="K74" s="33">
        <f t="shared" si="17"/>
        <v>4094083.9999999981</v>
      </c>
      <c r="L74" s="33">
        <f t="shared" si="17"/>
        <v>5270522</v>
      </c>
      <c r="M74" s="33">
        <f t="shared" si="17"/>
        <v>7296717.9999999953</v>
      </c>
      <c r="N74" s="33">
        <f t="shared" si="17"/>
        <v>3660620</v>
      </c>
      <c r="O74" s="33">
        <f t="shared" si="17"/>
        <v>3163788.76</v>
      </c>
      <c r="P74" s="33">
        <f t="shared" si="17"/>
        <v>6478024</v>
      </c>
      <c r="Q74" s="33"/>
      <c r="R74" s="33">
        <f t="shared" si="17"/>
        <v>62803341.75999999</v>
      </c>
      <c r="S74" s="13"/>
      <c r="T74" s="13"/>
      <c r="U74" s="13"/>
    </row>
    <row r="75" spans="1:24" ht="14.1" customHeight="1" x14ac:dyDescent="0.25">
      <c r="A75" s="1">
        <v>411</v>
      </c>
      <c r="C75" s="35" t="s">
        <v>88</v>
      </c>
      <c r="D75" s="13">
        <v>3798917805.2908101</v>
      </c>
      <c r="E75" s="13">
        <v>3798917805.2908101</v>
      </c>
      <c r="F75" s="43">
        <v>6890000</v>
      </c>
      <c r="G75" s="36">
        <v>5865397</v>
      </c>
      <c r="H75" s="36">
        <v>-9378012</v>
      </c>
      <c r="I75" s="36">
        <v>1676355</v>
      </c>
      <c r="J75" s="36">
        <v>2325845.0000000009</v>
      </c>
      <c r="K75" s="36">
        <v>2744083.9999999981</v>
      </c>
      <c r="L75" s="36">
        <v>1370522</v>
      </c>
      <c r="M75" s="36">
        <v>446718.00000000017</v>
      </c>
      <c r="N75" s="36">
        <v>960620</v>
      </c>
      <c r="O75" s="36">
        <v>1047648</v>
      </c>
      <c r="P75" s="36">
        <v>412749</v>
      </c>
      <c r="Q75" s="36"/>
      <c r="R75" s="36">
        <f>+SUM(F75:Q75)</f>
        <v>14361926</v>
      </c>
      <c r="S75" s="36"/>
      <c r="T75" s="36"/>
      <c r="U75" s="36"/>
    </row>
    <row r="76" spans="1:24" ht="14.1" customHeight="1" x14ac:dyDescent="0.25">
      <c r="A76" s="1">
        <v>412</v>
      </c>
      <c r="C76" s="35" t="s">
        <v>89</v>
      </c>
      <c r="D76" s="13">
        <v>131010000</v>
      </c>
      <c r="E76" s="13">
        <v>131010000</v>
      </c>
      <c r="F76" s="36">
        <v>0</v>
      </c>
      <c r="G76" s="36">
        <v>0</v>
      </c>
      <c r="H76" s="36">
        <v>22850000</v>
      </c>
      <c r="I76" s="36">
        <v>0</v>
      </c>
      <c r="J76" s="36">
        <v>2610000</v>
      </c>
      <c r="K76" s="36">
        <v>1350000</v>
      </c>
      <c r="L76" s="36">
        <v>3900000</v>
      </c>
      <c r="M76" s="36">
        <v>6849999.9999999953</v>
      </c>
      <c r="N76" s="36">
        <v>2700000</v>
      </c>
      <c r="O76" s="36">
        <v>2116140.7599999998</v>
      </c>
      <c r="P76" s="36">
        <v>6065275</v>
      </c>
      <c r="Q76" s="36"/>
      <c r="R76" s="36">
        <f t="shared" ref="R76:R81" si="18">+SUM(F76:Q76)</f>
        <v>48441415.75999999</v>
      </c>
      <c r="S76" s="36"/>
      <c r="T76" s="36"/>
      <c r="U76" s="36"/>
    </row>
    <row r="77" spans="1:24" ht="14.1" customHeight="1" x14ac:dyDescent="0.25">
      <c r="C77" s="40" t="s">
        <v>90</v>
      </c>
      <c r="D77" s="13">
        <v>0</v>
      </c>
      <c r="E77" s="13">
        <v>0</v>
      </c>
      <c r="F77" s="33">
        <f t="shared" ref="F77:G77" si="19">SUM(F78:F79)</f>
        <v>0</v>
      </c>
      <c r="G77" s="33">
        <f t="shared" si="19"/>
        <v>0</v>
      </c>
      <c r="H77" s="33">
        <f t="shared" ref="H77:N77" si="20">SUM(H78:H79)</f>
        <v>0</v>
      </c>
      <c r="I77" s="33">
        <f t="shared" si="20"/>
        <v>0</v>
      </c>
      <c r="J77" s="33">
        <f t="shared" si="20"/>
        <v>0</v>
      </c>
      <c r="K77" s="33">
        <f t="shared" si="20"/>
        <v>0</v>
      </c>
      <c r="L77" s="33">
        <f t="shared" si="20"/>
        <v>0</v>
      </c>
      <c r="M77" s="33">
        <f t="shared" si="20"/>
        <v>0</v>
      </c>
      <c r="N77" s="33">
        <f t="shared" si="20"/>
        <v>0</v>
      </c>
      <c r="O77" s="33">
        <f>SUM(O78:O79)</f>
        <v>0</v>
      </c>
      <c r="P77" s="36">
        <v>0</v>
      </c>
      <c r="Q77" s="33"/>
      <c r="R77" s="38">
        <f t="shared" si="18"/>
        <v>0</v>
      </c>
      <c r="S77" s="36"/>
      <c r="T77" s="13"/>
      <c r="U77" s="13"/>
    </row>
    <row r="78" spans="1:24" ht="14.1" customHeight="1" x14ac:dyDescent="0.25">
      <c r="A78" s="1">
        <v>421</v>
      </c>
      <c r="C78" s="39" t="s">
        <v>91</v>
      </c>
      <c r="D78" s="13">
        <v>0</v>
      </c>
      <c r="E78" s="13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/>
      <c r="R78" s="36">
        <f t="shared" si="18"/>
        <v>0</v>
      </c>
      <c r="S78" s="36"/>
      <c r="T78" s="36"/>
      <c r="U78" s="36"/>
    </row>
    <row r="79" spans="1:24" ht="14.1" customHeight="1" x14ac:dyDescent="0.25">
      <c r="A79" s="1">
        <v>422</v>
      </c>
      <c r="C79" s="39" t="s">
        <v>92</v>
      </c>
      <c r="D79" s="13">
        <v>0</v>
      </c>
      <c r="E79" s="13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/>
      <c r="R79" s="36">
        <f t="shared" si="18"/>
        <v>0</v>
      </c>
      <c r="S79" s="36"/>
      <c r="T79" s="36"/>
      <c r="U79" s="36"/>
    </row>
    <row r="80" spans="1:24" ht="14.1" customHeight="1" x14ac:dyDescent="0.25">
      <c r="C80" s="40" t="s">
        <v>93</v>
      </c>
      <c r="D80" s="13">
        <f>SUM(D81)</f>
        <v>0</v>
      </c>
      <c r="E80" s="13">
        <f>SUM(E81)</f>
        <v>0</v>
      </c>
      <c r="F80" s="33">
        <f t="shared" ref="F80:R80" si="21">SUM(F81)</f>
        <v>0</v>
      </c>
      <c r="G80" s="33">
        <f t="shared" si="21"/>
        <v>0</v>
      </c>
      <c r="H80" s="33">
        <f t="shared" si="21"/>
        <v>0</v>
      </c>
      <c r="I80" s="33">
        <f t="shared" si="21"/>
        <v>0</v>
      </c>
      <c r="J80" s="33">
        <f t="shared" si="21"/>
        <v>0</v>
      </c>
      <c r="K80" s="33">
        <f t="shared" si="21"/>
        <v>0</v>
      </c>
      <c r="L80" s="33">
        <f t="shared" si="21"/>
        <v>0</v>
      </c>
      <c r="M80" s="33">
        <f t="shared" si="21"/>
        <v>0</v>
      </c>
      <c r="N80" s="33">
        <f t="shared" si="21"/>
        <v>0</v>
      </c>
      <c r="O80" s="33">
        <f>SUM(O81)</f>
        <v>0</v>
      </c>
      <c r="P80" s="36">
        <v>0</v>
      </c>
      <c r="Q80" s="33"/>
      <c r="R80" s="33">
        <f t="shared" si="21"/>
        <v>0</v>
      </c>
      <c r="S80" s="36"/>
      <c r="T80" s="13"/>
      <c r="U80" s="13"/>
    </row>
    <row r="81" spans="1:22" ht="14.1" customHeight="1" x14ac:dyDescent="0.25">
      <c r="A81" s="1">
        <v>435</v>
      </c>
      <c r="C81" s="39" t="s">
        <v>94</v>
      </c>
      <c r="D81" s="13">
        <v>0</v>
      </c>
      <c r="E81" s="13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/>
      <c r="R81" s="36">
        <f t="shared" si="18"/>
        <v>0</v>
      </c>
      <c r="S81" s="36"/>
      <c r="T81" s="36"/>
      <c r="U81" s="36"/>
    </row>
    <row r="82" spans="1:22" ht="14.1" customHeight="1" x14ac:dyDescent="0.25">
      <c r="C82" s="44" t="s">
        <v>95</v>
      </c>
      <c r="D82" s="45">
        <f>SUM(D8,D73)</f>
        <v>8448200397.2956295</v>
      </c>
      <c r="E82" s="45">
        <f>SUM(E8,E73)</f>
        <v>8448200397.2908096</v>
      </c>
      <c r="F82" s="45">
        <f t="shared" ref="F82:R82" si="22">SUM(F8,F73)</f>
        <v>217872330.85000002</v>
      </c>
      <c r="G82" s="45">
        <f t="shared" si="22"/>
        <v>238362254.42000002</v>
      </c>
      <c r="H82" s="45">
        <f t="shared" si="22"/>
        <v>319818819.30999994</v>
      </c>
      <c r="I82" s="45">
        <f t="shared" si="22"/>
        <v>247382910.88</v>
      </c>
      <c r="J82" s="45">
        <f>SUM(J8,J73)</f>
        <v>259433376.69999996</v>
      </c>
      <c r="K82" s="45">
        <f t="shared" si="22"/>
        <v>331275901.46999449</v>
      </c>
      <c r="L82" s="45">
        <f t="shared" si="22"/>
        <v>301333519.53999996</v>
      </c>
      <c r="M82" s="45">
        <f t="shared" si="22"/>
        <v>318323470.61000001</v>
      </c>
      <c r="N82" s="45">
        <f t="shared" si="22"/>
        <v>304343619.08999997</v>
      </c>
      <c r="O82" s="45">
        <f t="shared" si="22"/>
        <v>420068927.38000005</v>
      </c>
      <c r="P82" s="45">
        <f t="shared" si="22"/>
        <v>320627063.41000009</v>
      </c>
      <c r="Q82" s="45">
        <f t="shared" si="22"/>
        <v>0</v>
      </c>
      <c r="R82" s="45">
        <f t="shared" si="22"/>
        <v>3278842193.6599941</v>
      </c>
      <c r="S82" s="46"/>
      <c r="T82" s="47"/>
      <c r="U82" s="46"/>
      <c r="V82" s="46"/>
    </row>
    <row r="83" spans="1:22" ht="14.1" customHeight="1" x14ac:dyDescent="0.25">
      <c r="C83" t="s">
        <v>96</v>
      </c>
      <c r="D83" s="13"/>
      <c r="E83" s="48"/>
      <c r="G83" s="49"/>
      <c r="H83" s="50"/>
      <c r="I83" s="50"/>
      <c r="J83" s="48"/>
      <c r="K83" s="48"/>
      <c r="L83" s="51"/>
      <c r="M83" s="50"/>
      <c r="P83" s="14"/>
    </row>
    <row r="84" spans="1:22" x14ac:dyDescent="0.25">
      <c r="C84" t="s">
        <v>97</v>
      </c>
      <c r="D84" s="13"/>
      <c r="F84" s="13"/>
      <c r="G84" s="13"/>
      <c r="H84" s="52"/>
      <c r="N84" s="13"/>
      <c r="O84" s="13"/>
      <c r="P84" s="13"/>
      <c r="Q84" s="13"/>
      <c r="R84" s="13"/>
      <c r="S84" s="13"/>
      <c r="T84" s="13"/>
      <c r="U84" s="13"/>
    </row>
    <row r="85" spans="1:22" x14ac:dyDescent="0.25">
      <c r="C85" t="s">
        <v>98</v>
      </c>
      <c r="F85" s="13"/>
      <c r="G85" s="13"/>
      <c r="H85" s="53"/>
      <c r="I85" s="13"/>
      <c r="P85" s="13"/>
      <c r="Q85" s="13"/>
      <c r="R85" s="13"/>
      <c r="S85" s="13"/>
      <c r="T85" s="13"/>
      <c r="U85" s="13"/>
    </row>
    <row r="86" spans="1:22" x14ac:dyDescent="0.25">
      <c r="C86" t="s">
        <v>99</v>
      </c>
      <c r="D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2" x14ac:dyDescent="0.25">
      <c r="C87" t="s">
        <v>100</v>
      </c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2" x14ac:dyDescent="0.25">
      <c r="G88" s="13"/>
      <c r="R88" s="13"/>
      <c r="S88" s="13"/>
      <c r="T88" s="13"/>
      <c r="U88" s="13"/>
    </row>
    <row r="89" spans="1:22" x14ac:dyDescent="0.25">
      <c r="C89" s="54"/>
      <c r="G89" s="13"/>
      <c r="R89" s="13"/>
      <c r="S89" s="13"/>
      <c r="T89" s="13"/>
      <c r="U89" s="13"/>
    </row>
    <row r="90" spans="1:22" x14ac:dyDescent="0.25">
      <c r="C90" s="54"/>
      <c r="G90" s="13"/>
      <c r="R90" s="13"/>
      <c r="S90" s="13"/>
      <c r="T90" s="13"/>
      <c r="U90" s="13"/>
    </row>
    <row r="91" spans="1:22" x14ac:dyDescent="0.25">
      <c r="C91" s="54"/>
      <c r="G91" s="13"/>
      <c r="N91" s="13"/>
      <c r="R91" s="13"/>
      <c r="S91" s="13"/>
      <c r="T91" s="13"/>
      <c r="U91" s="13"/>
    </row>
    <row r="92" spans="1:22" x14ac:dyDescent="0.25">
      <c r="C92" s="54"/>
      <c r="G92" s="13"/>
      <c r="R92" s="13"/>
      <c r="S92" s="13"/>
      <c r="T92" s="13"/>
      <c r="U92" s="13"/>
    </row>
    <row r="93" spans="1:22" x14ac:dyDescent="0.25">
      <c r="C93" s="54"/>
      <c r="G93" s="13"/>
      <c r="R93" s="13"/>
      <c r="S93" s="13"/>
      <c r="T93" s="13"/>
      <c r="U93" s="13"/>
    </row>
    <row r="94" spans="1:22" x14ac:dyDescent="0.25">
      <c r="C94" s="54"/>
      <c r="G94" s="13"/>
      <c r="R94" s="13"/>
      <c r="S94" s="13"/>
      <c r="T94" s="13"/>
      <c r="U94" s="13"/>
    </row>
    <row r="95" spans="1:22" x14ac:dyDescent="0.25">
      <c r="C95" s="54"/>
      <c r="G95" s="13"/>
      <c r="R95" s="13"/>
      <c r="S95" s="13"/>
      <c r="T95" s="13"/>
      <c r="U95" s="13"/>
    </row>
    <row r="96" spans="1:22" x14ac:dyDescent="0.25">
      <c r="G96" s="13"/>
      <c r="R96" s="13"/>
      <c r="S96" s="13"/>
      <c r="T96" s="13"/>
      <c r="U96" s="13"/>
    </row>
    <row r="97" spans="3:21" x14ac:dyDescent="0.25">
      <c r="G97" s="13"/>
      <c r="R97" s="13"/>
      <c r="S97" s="13"/>
      <c r="T97" s="13"/>
      <c r="U97" s="13"/>
    </row>
    <row r="98" spans="3:21" x14ac:dyDescent="0.25">
      <c r="G98" s="13"/>
      <c r="R98" s="13"/>
      <c r="S98" s="13"/>
      <c r="T98" s="13"/>
      <c r="U98" s="13"/>
    </row>
    <row r="99" spans="3:21" x14ac:dyDescent="0.25">
      <c r="G99" s="13"/>
      <c r="R99" s="13"/>
      <c r="S99" s="13"/>
      <c r="T99" s="13"/>
      <c r="U99" s="13"/>
    </row>
    <row r="100" spans="3:21" x14ac:dyDescent="0.25">
      <c r="G100" s="13"/>
      <c r="R100" s="13"/>
      <c r="S100" s="13"/>
      <c r="T100" s="13"/>
      <c r="U100" s="13"/>
    </row>
    <row r="101" spans="3:21" x14ac:dyDescent="0.25">
      <c r="G101" s="13"/>
      <c r="R101" s="13"/>
      <c r="S101" s="13"/>
      <c r="T101" s="13"/>
      <c r="U101" s="13"/>
    </row>
    <row r="102" spans="3:21" x14ac:dyDescent="0.25">
      <c r="G102" s="13"/>
      <c r="R102" s="13"/>
      <c r="S102" s="13"/>
      <c r="T102" s="13"/>
      <c r="U102" s="13"/>
    </row>
    <row r="103" spans="3:21" x14ac:dyDescent="0.25">
      <c r="C103" s="54"/>
      <c r="G103" s="13"/>
      <c r="R103" s="13"/>
      <c r="S103" s="13"/>
      <c r="T103" s="13"/>
      <c r="U103" s="13"/>
    </row>
    <row r="104" spans="3:21" x14ac:dyDescent="0.25">
      <c r="G104" s="13"/>
      <c r="R104" s="13"/>
      <c r="S104" s="13"/>
      <c r="T104" s="13"/>
      <c r="U104" s="13"/>
    </row>
    <row r="105" spans="3:21" x14ac:dyDescent="0.25">
      <c r="G105" s="13"/>
      <c r="R105" s="13"/>
      <c r="S105" s="13"/>
      <c r="T105" s="13"/>
      <c r="U105" s="13"/>
    </row>
    <row r="106" spans="3:21" x14ac:dyDescent="0.25">
      <c r="G106" s="13"/>
      <c r="R106" s="13"/>
      <c r="S106" s="13"/>
      <c r="T106" s="13"/>
      <c r="U106" s="13"/>
    </row>
    <row r="107" spans="3:21" x14ac:dyDescent="0.25">
      <c r="G107" s="13"/>
      <c r="R107" s="13"/>
      <c r="S107" s="13"/>
      <c r="T107" s="13"/>
      <c r="U107" s="13"/>
    </row>
    <row r="109" spans="3:21" ht="14.45" customHeight="1" x14ac:dyDescent="0.25">
      <c r="C109" s="55" t="s">
        <v>101</v>
      </c>
      <c r="D109" s="56"/>
      <c r="E109" s="56"/>
      <c r="I109" s="13"/>
      <c r="M109" s="57" t="s">
        <v>102</v>
      </c>
      <c r="N109" s="57"/>
      <c r="O109" s="57"/>
      <c r="P109" s="57"/>
    </row>
    <row r="110" spans="3:21" ht="15.75" x14ac:dyDescent="0.25">
      <c r="C110" s="8" t="s">
        <v>103</v>
      </c>
      <c r="D110" s="58"/>
      <c r="I110" s="13"/>
      <c r="M110" s="59"/>
      <c r="N110" s="60" t="s">
        <v>104</v>
      </c>
      <c r="O110" s="60"/>
      <c r="P110" s="59"/>
    </row>
    <row r="115" spans="3:3" x14ac:dyDescent="0.25">
      <c r="C115" s="61"/>
    </row>
    <row r="116" spans="3:3" ht="15.75" x14ac:dyDescent="0.25">
      <c r="C116" s="62"/>
    </row>
  </sheetData>
  <mergeCells count="10">
    <mergeCell ref="M109:P109"/>
    <mergeCell ref="N110:O110"/>
    <mergeCell ref="C1:R1"/>
    <mergeCell ref="C2:R2"/>
    <mergeCell ref="C3:R3"/>
    <mergeCell ref="C4:R4"/>
    <mergeCell ref="C6:C7"/>
    <mergeCell ref="D6:D7"/>
    <mergeCell ref="E6:E7"/>
    <mergeCell ref="F6:R6"/>
  </mergeCells>
  <conditionalFormatting sqref="A1:A1048576">
    <cfRule type="duplicateValues" dxfId="0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E80:Q81 E35:Q79 R70:R79 R43 R10:R14" formulaRange="1"/>
    <ignoredError sqref="R15:R30 R35:R42 R31:R34 R44:R69 R80:R81" formula="1" formulaRange="1"/>
    <ignoredError sqref="R82:R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232B-D695-40AC-B442-4270AD4F9F26}">
  <dimension ref="A1:Q113"/>
  <sheetViews>
    <sheetView showGridLines="0" tabSelected="1" view="pageBreakPreview" topLeftCell="C1" zoomScale="70" zoomScaleNormal="85" zoomScaleSheetLayoutView="70" workbookViewId="0">
      <selection activeCell="H66" sqref="H66"/>
    </sheetView>
  </sheetViews>
  <sheetFormatPr defaultColWidth="11.42578125" defaultRowHeight="15" x14ac:dyDescent="0.25"/>
  <cols>
    <col min="1" max="1" width="5.42578125" hidden="1" customWidth="1"/>
    <col min="2" max="2" width="11.140625" hidden="1" customWidth="1"/>
    <col min="3" max="3" width="93.7109375" style="68" customWidth="1"/>
    <col min="4" max="4" width="17.28515625" bestFit="1" customWidth="1"/>
    <col min="5" max="5" width="18.140625" bestFit="1" customWidth="1"/>
    <col min="6" max="6" width="17.7109375" bestFit="1" customWidth="1"/>
    <col min="7" max="8" width="18.140625" bestFit="1" customWidth="1"/>
    <col min="9" max="9" width="16.85546875" style="13" bestFit="1" customWidth="1"/>
    <col min="10" max="10" width="17.85546875" bestFit="1" customWidth="1"/>
    <col min="11" max="11" width="17.7109375" bestFit="1" customWidth="1"/>
    <col min="12" max="12" width="17.28515625" bestFit="1" customWidth="1"/>
    <col min="13" max="13" width="17.5703125" customWidth="1"/>
    <col min="14" max="14" width="17.7109375" customWidth="1"/>
    <col min="15" max="15" width="13.7109375" customWidth="1"/>
    <col min="16" max="16" width="20.28515625" bestFit="1" customWidth="1"/>
  </cols>
  <sheetData>
    <row r="1" spans="1:17" ht="28.5" x14ac:dyDescent="0.25"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7" ht="15.75" x14ac:dyDescent="0.25">
      <c r="C2" s="6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15.95" customHeight="1" x14ac:dyDescent="0.25">
      <c r="C3" s="9" t="s">
        <v>105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5.75" x14ac:dyDescent="0.25"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7" ht="7.5" customHeight="1" x14ac:dyDescent="0.2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7" x14ac:dyDescent="0.25">
      <c r="C6" s="63" t="s">
        <v>4</v>
      </c>
      <c r="D6" s="26" t="s">
        <v>8</v>
      </c>
      <c r="E6" s="26" t="s">
        <v>9</v>
      </c>
      <c r="F6" s="26" t="s">
        <v>10</v>
      </c>
      <c r="G6" s="26" t="s">
        <v>11</v>
      </c>
      <c r="H6" s="27" t="s">
        <v>12</v>
      </c>
      <c r="I6" s="64" t="s">
        <v>13</v>
      </c>
      <c r="J6" s="27" t="s">
        <v>14</v>
      </c>
      <c r="K6" s="26" t="s">
        <v>15</v>
      </c>
      <c r="L6" s="26" t="s">
        <v>16</v>
      </c>
      <c r="M6" s="26" t="s">
        <v>17</v>
      </c>
      <c r="N6" s="26" t="s">
        <v>18</v>
      </c>
      <c r="O6" s="26" t="s">
        <v>19</v>
      </c>
      <c r="P6" s="26" t="s">
        <v>20</v>
      </c>
    </row>
    <row r="7" spans="1:17" ht="14.1" customHeight="1" x14ac:dyDescent="0.25">
      <c r="C7" s="65" t="s">
        <v>21</v>
      </c>
      <c r="D7" s="29">
        <f t="shared" ref="D7:I7" si="0">SUM(D8,D14,D24,D34,D43,D50,D60,D65,D68)</f>
        <v>210982330.85000002</v>
      </c>
      <c r="E7" s="29">
        <f t="shared" si="0"/>
        <v>232496857.42000002</v>
      </c>
      <c r="F7" s="29">
        <f t="shared" si="0"/>
        <v>306346831.30999994</v>
      </c>
      <c r="G7" s="29">
        <f t="shared" si="0"/>
        <v>245706555.88</v>
      </c>
      <c r="H7" s="29">
        <f t="shared" si="0"/>
        <v>254497531.69999996</v>
      </c>
      <c r="I7" s="29">
        <f t="shared" si="0"/>
        <v>327181817.46999449</v>
      </c>
      <c r="J7" s="29">
        <f>SUM(J8,J14,J24,J34,J43,J50,J60,J65,J68)</f>
        <v>296062997.53999996</v>
      </c>
      <c r="K7" s="29">
        <f>SUM(K8,K14,K24,K34,K43,K50,K60,K65,K68)</f>
        <v>311026752.61000001</v>
      </c>
      <c r="L7" s="29">
        <f>SUM(L8,L14,L24,L34,L43,L50,L60,L65,L68)</f>
        <v>300682999.08999997</v>
      </c>
      <c r="M7" s="29">
        <f>SUM(M8,M14,M24,M34,M43,M50,M60,M65,M68)</f>
        <v>416905138.62000006</v>
      </c>
      <c r="N7" s="29">
        <f>SUM(N8,N14,N24,N34,N43,N50,N60,N65,N68)</f>
        <v>314149039.41000009</v>
      </c>
      <c r="O7" s="29"/>
      <c r="P7" s="29">
        <f>+SUM(D7:O7)</f>
        <v>3216038851.8999949</v>
      </c>
    </row>
    <row r="8" spans="1:17" ht="14.1" customHeight="1" x14ac:dyDescent="0.25">
      <c r="C8" s="40" t="s">
        <v>22</v>
      </c>
      <c r="D8" s="33">
        <f t="shared" ref="D8:F8" si="1">SUM(D9:D13)</f>
        <v>159433913.34</v>
      </c>
      <c r="E8" s="33">
        <f t="shared" si="1"/>
        <v>173735110.92000002</v>
      </c>
      <c r="F8" s="33">
        <f t="shared" si="1"/>
        <v>185367138.45999998</v>
      </c>
      <c r="G8" s="33">
        <f t="shared" ref="G8:N8" si="2">SUM(G9:G13)</f>
        <v>169666331.46000004</v>
      </c>
      <c r="H8" s="33">
        <f t="shared" si="2"/>
        <v>163144556.73999998</v>
      </c>
      <c r="I8" s="33">
        <f t="shared" si="2"/>
        <v>169765355.21000001</v>
      </c>
      <c r="J8" s="33">
        <f t="shared" si="2"/>
        <v>201821278.94999996</v>
      </c>
      <c r="K8" s="33">
        <f t="shared" si="2"/>
        <v>218390671.49000001</v>
      </c>
      <c r="L8" s="33">
        <f t="shared" si="2"/>
        <v>181863028.21000001</v>
      </c>
      <c r="M8" s="33">
        <f t="shared" si="2"/>
        <v>310917682.92000008</v>
      </c>
      <c r="N8" s="33">
        <f t="shared" si="2"/>
        <v>199350183.95000005</v>
      </c>
      <c r="O8" s="33"/>
      <c r="P8" s="33">
        <f t="shared" ref="P8:P71" si="3">+SUM(D8:O8)</f>
        <v>2133455251.6500003</v>
      </c>
    </row>
    <row r="9" spans="1:17" ht="14.1" customHeight="1" x14ac:dyDescent="0.25">
      <c r="A9">
        <f>(LEFT($C9,1)&amp;MID($C9,3,1)&amp;MID($C9,5,1))*1</f>
        <v>211</v>
      </c>
      <c r="C9" s="39" t="s">
        <v>23</v>
      </c>
      <c r="D9" s="36">
        <f>+'P2 Presupuesto Aprobado-Ejec '!F10</f>
        <v>114993481.5</v>
      </c>
      <c r="E9" s="36">
        <f>+'P2 Presupuesto Aprobado-Ejec '!G10</f>
        <v>126614612.13</v>
      </c>
      <c r="F9" s="36">
        <f>+'P2 Presupuesto Aprobado-Ejec '!H10</f>
        <v>139952259.91999999</v>
      </c>
      <c r="G9" s="36">
        <v>126624069.00000003</v>
      </c>
      <c r="H9" s="36">
        <v>118860186.78999999</v>
      </c>
      <c r="I9" s="36">
        <v>124279548.36</v>
      </c>
      <c r="J9" s="36">
        <v>153890620.38999996</v>
      </c>
      <c r="K9" s="36">
        <v>154925593.61000004</v>
      </c>
      <c r="L9" s="36">
        <v>127958953.63000001</v>
      </c>
      <c r="M9" s="36">
        <v>129622396.81000003</v>
      </c>
      <c r="N9" s="36">
        <v>151179871.06000003</v>
      </c>
      <c r="O9" s="36"/>
      <c r="P9" s="36">
        <f t="shared" si="3"/>
        <v>1468901593.1999998</v>
      </c>
    </row>
    <row r="10" spans="1:17" ht="14.1" customHeight="1" x14ac:dyDescent="0.25">
      <c r="A10">
        <f t="shared" ref="A10:A71" si="4">(LEFT($C10,1)&amp;MID($C10,3,1)&amp;MID($C10,5,1))*1</f>
        <v>212</v>
      </c>
      <c r="C10" s="39" t="s">
        <v>24</v>
      </c>
      <c r="D10" s="36">
        <f>+'P2 Presupuesto Aprobado-Ejec '!F11</f>
        <v>19677197.239999998</v>
      </c>
      <c r="E10" s="36">
        <f>+'P2 Presupuesto Aprobado-Ejec '!G11</f>
        <v>20790549.920000006</v>
      </c>
      <c r="F10" s="36">
        <f>+'P2 Presupuesto Aprobado-Ejec '!H11</f>
        <v>19171686.16</v>
      </c>
      <c r="G10" s="36">
        <v>17306663.07</v>
      </c>
      <c r="H10" s="36">
        <v>18816320.530000001</v>
      </c>
      <c r="I10" s="36">
        <v>18418080.109999999</v>
      </c>
      <c r="J10" s="36">
        <v>15581185.429999996</v>
      </c>
      <c r="K10" s="36">
        <v>27984640.229999997</v>
      </c>
      <c r="L10" s="36">
        <v>24353074.259999994</v>
      </c>
      <c r="M10" s="36">
        <v>20166367.219999999</v>
      </c>
      <c r="N10" s="36">
        <v>20051120.199999999</v>
      </c>
      <c r="O10" s="36"/>
      <c r="P10" s="36">
        <f t="shared" si="3"/>
        <v>222316884.36999997</v>
      </c>
    </row>
    <row r="11" spans="1:17" ht="14.1" customHeight="1" x14ac:dyDescent="0.25">
      <c r="A11">
        <f t="shared" si="4"/>
        <v>213</v>
      </c>
      <c r="C11" s="39" t="s">
        <v>25</v>
      </c>
      <c r="D11" s="36">
        <f>+'P2 Presupuesto Aprobado-Ejec '!F12</f>
        <v>2084455.51</v>
      </c>
      <c r="E11" s="36">
        <f>+'P2 Presupuesto Aprobado-Ejec '!G12</f>
        <v>2084455.51</v>
      </c>
      <c r="F11" s="36">
        <f>+'P2 Presupuesto Aprobado-Ejec '!H12</f>
        <v>2023203.31</v>
      </c>
      <c r="G11" s="36">
        <v>2075703.31</v>
      </c>
      <c r="H11" s="36">
        <v>2004413.4100000001</v>
      </c>
      <c r="I11" s="36">
        <v>2004413.4100000001</v>
      </c>
      <c r="J11" s="36">
        <v>2004413.4100000001</v>
      </c>
      <c r="K11" s="36">
        <v>1983441.32</v>
      </c>
      <c r="L11" s="36">
        <v>1983571.6600000004</v>
      </c>
      <c r="M11" s="36">
        <v>1976092.6500000004</v>
      </c>
      <c r="N11" s="36">
        <v>1976092.6500000004</v>
      </c>
      <c r="O11" s="36"/>
      <c r="P11" s="36">
        <f t="shared" si="3"/>
        <v>22200256.149999999</v>
      </c>
      <c r="Q11" s="66"/>
    </row>
    <row r="12" spans="1:17" ht="14.1" customHeight="1" x14ac:dyDescent="0.25">
      <c r="A12">
        <f t="shared" si="4"/>
        <v>214</v>
      </c>
      <c r="C12" s="39" t="s">
        <v>26</v>
      </c>
      <c r="D12" s="36">
        <f>+'P2 Presupuesto Aprobado-Ejec '!F13</f>
        <v>8318460.7199999969</v>
      </c>
      <c r="E12" s="36">
        <f>+'P2 Presupuesto Aprobado-Ejec '!G13</f>
        <v>9602836.0800000019</v>
      </c>
      <c r="F12" s="36">
        <f>+'P2 Presupuesto Aprobado-Ejec '!H13</f>
        <v>9384529.7099999953</v>
      </c>
      <c r="G12" s="36">
        <v>8390369.1899999995</v>
      </c>
      <c r="H12" s="36">
        <v>8068827.7799999984</v>
      </c>
      <c r="I12" s="36">
        <v>9491619.2999999989</v>
      </c>
      <c r="J12" s="36">
        <v>14564763.379999995</v>
      </c>
      <c r="K12" s="36">
        <v>17879782.43999999</v>
      </c>
      <c r="L12" s="36">
        <v>12051655.429999998</v>
      </c>
      <c r="M12" s="36">
        <v>143487884.24000001</v>
      </c>
      <c r="N12" s="36">
        <v>10449358.549999997</v>
      </c>
      <c r="O12" s="36"/>
      <c r="P12" s="36">
        <f t="shared" si="3"/>
        <v>251690086.81999999</v>
      </c>
    </row>
    <row r="13" spans="1:17" ht="14.1" customHeight="1" x14ac:dyDescent="0.25">
      <c r="A13">
        <f t="shared" si="4"/>
        <v>215</v>
      </c>
      <c r="C13" s="39" t="s">
        <v>27</v>
      </c>
      <c r="D13" s="36">
        <f>+'P2 Presupuesto Aprobado-Ejec '!F14</f>
        <v>14360318.369999994</v>
      </c>
      <c r="E13" s="36">
        <f>+'P2 Presupuesto Aprobado-Ejec '!G14</f>
        <v>14642657.279999999</v>
      </c>
      <c r="F13" s="36">
        <f>+'P2 Presupuesto Aprobado-Ejec '!H14</f>
        <v>14835459.359999998</v>
      </c>
      <c r="G13" s="36">
        <v>15269526.890000004</v>
      </c>
      <c r="H13" s="36">
        <v>15394808.229999999</v>
      </c>
      <c r="I13" s="36">
        <v>15571694.030000001</v>
      </c>
      <c r="J13" s="36">
        <v>15780296.339999998</v>
      </c>
      <c r="K13" s="36">
        <v>15617213.889999997</v>
      </c>
      <c r="L13" s="36">
        <v>15515773.229999995</v>
      </c>
      <c r="M13" s="36">
        <v>15664941.999999996</v>
      </c>
      <c r="N13" s="36">
        <v>15693741.489999998</v>
      </c>
      <c r="O13" s="36"/>
      <c r="P13" s="36">
        <f t="shared" si="3"/>
        <v>168346431.11000001</v>
      </c>
    </row>
    <row r="14" spans="1:17" ht="14.1" customHeight="1" x14ac:dyDescent="0.25">
      <c r="C14" s="40" t="s">
        <v>28</v>
      </c>
      <c r="D14" s="38">
        <f t="shared" ref="D14:N14" si="5">SUM(D15:D23)</f>
        <v>24445458.520000003</v>
      </c>
      <c r="E14" s="38">
        <f t="shared" si="5"/>
        <v>23341957.899999999</v>
      </c>
      <c r="F14" s="38">
        <f t="shared" si="5"/>
        <v>82301622.849999949</v>
      </c>
      <c r="G14" s="38">
        <f t="shared" si="5"/>
        <v>42143312.060000002</v>
      </c>
      <c r="H14" s="38">
        <f t="shared" si="5"/>
        <v>58339369.07</v>
      </c>
      <c r="I14" s="38">
        <f t="shared" si="5"/>
        <v>113152531.74999997</v>
      </c>
      <c r="J14" s="38">
        <f t="shared" si="5"/>
        <v>53259474.040000007</v>
      </c>
      <c r="K14" s="38">
        <f t="shared" si="5"/>
        <v>39352283.759999998</v>
      </c>
      <c r="L14" s="38">
        <f t="shared" si="5"/>
        <v>81071747.849999994</v>
      </c>
      <c r="M14" s="38">
        <f t="shared" si="5"/>
        <v>53292736.239999995</v>
      </c>
      <c r="N14" s="38">
        <f t="shared" si="5"/>
        <v>80960381.649999991</v>
      </c>
      <c r="O14" s="38"/>
      <c r="P14" s="33">
        <f t="shared" si="3"/>
        <v>651660875.68999994</v>
      </c>
    </row>
    <row r="15" spans="1:17" ht="14.1" customHeight="1" x14ac:dyDescent="0.25">
      <c r="A15">
        <f t="shared" si="4"/>
        <v>221</v>
      </c>
      <c r="C15" s="39" t="s">
        <v>29</v>
      </c>
      <c r="D15" s="36">
        <f>+'P2 Presupuesto Aprobado-Ejec '!F16</f>
        <v>2248869.6800000002</v>
      </c>
      <c r="E15" s="36">
        <f>+'P2 Presupuesto Aprobado-Ejec '!G16</f>
        <v>4237235.47</v>
      </c>
      <c r="F15" s="36">
        <f>+'P2 Presupuesto Aprobado-Ejec '!H16</f>
        <v>5066606.9400000004</v>
      </c>
      <c r="G15" s="36">
        <v>5229697.46</v>
      </c>
      <c r="H15" s="36">
        <v>7487961.7800000003</v>
      </c>
      <c r="I15" s="36">
        <v>5042517.3499999996</v>
      </c>
      <c r="J15" s="36">
        <v>5231900.7700000005</v>
      </c>
      <c r="K15" s="36">
        <v>4085056.15</v>
      </c>
      <c r="L15" s="36">
        <v>5997741.8100000005</v>
      </c>
      <c r="M15" s="36">
        <v>2614639.2999999998</v>
      </c>
      <c r="N15" s="36">
        <v>7926979.8399999999</v>
      </c>
      <c r="O15" s="36"/>
      <c r="P15" s="36">
        <f t="shared" si="3"/>
        <v>55169206.549999997</v>
      </c>
    </row>
    <row r="16" spans="1:17" ht="14.1" customHeight="1" x14ac:dyDescent="0.25">
      <c r="A16">
        <f t="shared" si="4"/>
        <v>222</v>
      </c>
      <c r="C16" s="39" t="s">
        <v>30</v>
      </c>
      <c r="D16" s="36">
        <f>+'P2 Presupuesto Aprobado-Ejec '!F17</f>
        <v>6441095.4000000004</v>
      </c>
      <c r="E16" s="36">
        <f>+'P2 Presupuesto Aprobado-Ejec '!G17</f>
        <v>1043292.96</v>
      </c>
      <c r="F16" s="36">
        <f>+'P2 Presupuesto Aprobado-Ejec '!H17</f>
        <v>5288984.9399999995</v>
      </c>
      <c r="G16" s="36">
        <v>7052945.0499999998</v>
      </c>
      <c r="H16" s="36">
        <v>6415861.2699999996</v>
      </c>
      <c r="I16" s="36">
        <v>5727482.7000000002</v>
      </c>
      <c r="J16" s="36">
        <v>6917185.8100000005</v>
      </c>
      <c r="K16" s="36">
        <v>6512660.6500000004</v>
      </c>
      <c r="L16" s="36">
        <v>6697846.4500000002</v>
      </c>
      <c r="M16" s="36">
        <v>5919558.9900000002</v>
      </c>
      <c r="N16" s="36">
        <v>7486029.0399999991</v>
      </c>
      <c r="O16" s="36"/>
      <c r="P16" s="36">
        <f t="shared" si="3"/>
        <v>65502943.260000005</v>
      </c>
    </row>
    <row r="17" spans="1:16" ht="14.1" customHeight="1" x14ac:dyDescent="0.25">
      <c r="A17">
        <f t="shared" si="4"/>
        <v>223</v>
      </c>
      <c r="C17" s="39" t="s">
        <v>31</v>
      </c>
      <c r="D17" s="36">
        <f>+'P2 Presupuesto Aprobado-Ejec '!F18</f>
        <v>561113.25</v>
      </c>
      <c r="E17" s="36">
        <f>+'P2 Presupuesto Aprobado-Ejec '!G18</f>
        <v>3569806.8000000003</v>
      </c>
      <c r="F17" s="36">
        <f>+'P2 Presupuesto Aprobado-Ejec '!H18</f>
        <v>1650146.44</v>
      </c>
      <c r="G17" s="36">
        <v>3114542.0100000002</v>
      </c>
      <c r="H17" s="36">
        <v>1538808</v>
      </c>
      <c r="I17" s="36">
        <v>3628266.32</v>
      </c>
      <c r="J17" s="36">
        <v>3893124.96</v>
      </c>
      <c r="K17" s="36">
        <v>1663537.93</v>
      </c>
      <c r="L17" s="36">
        <v>2734831.63</v>
      </c>
      <c r="M17" s="36">
        <v>1722305.35</v>
      </c>
      <c r="N17" s="36">
        <v>2931350.3000000003</v>
      </c>
      <c r="O17" s="36"/>
      <c r="P17" s="36">
        <f t="shared" si="3"/>
        <v>27007832.990000002</v>
      </c>
    </row>
    <row r="18" spans="1:16" ht="14.1" customHeight="1" x14ac:dyDescent="0.25">
      <c r="A18">
        <f t="shared" si="4"/>
        <v>224</v>
      </c>
      <c r="C18" s="39" t="s">
        <v>32</v>
      </c>
      <c r="D18" s="36">
        <f>+'P2 Presupuesto Aprobado-Ejec '!F19</f>
        <v>21040.640000000014</v>
      </c>
      <c r="E18" s="36">
        <f>+'P2 Presupuesto Aprobado-Ejec '!G19</f>
        <v>509967.16</v>
      </c>
      <c r="F18" s="36">
        <f>+'P2 Presupuesto Aprobado-Ejec '!H19</f>
        <v>124338.15</v>
      </c>
      <c r="G18" s="36">
        <v>365327.3</v>
      </c>
      <c r="H18" s="36">
        <v>328387.3</v>
      </c>
      <c r="I18" s="36">
        <v>562197.79</v>
      </c>
      <c r="J18" s="36">
        <v>718042.4</v>
      </c>
      <c r="K18" s="36">
        <v>559342.6399999999</v>
      </c>
      <c r="L18" s="36">
        <v>214156.91999999998</v>
      </c>
      <c r="M18" s="36">
        <v>244086.28</v>
      </c>
      <c r="N18" s="36">
        <v>364006.95</v>
      </c>
      <c r="O18" s="36"/>
      <c r="P18" s="36">
        <f t="shared" si="3"/>
        <v>4010893.53</v>
      </c>
    </row>
    <row r="19" spans="1:16" ht="14.1" customHeight="1" x14ac:dyDescent="0.25">
      <c r="A19">
        <f t="shared" si="4"/>
        <v>225</v>
      </c>
      <c r="C19" s="39" t="s">
        <v>33</v>
      </c>
      <c r="D19" s="36">
        <f>+'P2 Presupuesto Aprobado-Ejec '!F20</f>
        <v>1675651.8</v>
      </c>
      <c r="E19" s="36">
        <f>+'P2 Presupuesto Aprobado-Ejec '!G20</f>
        <v>2053664.5199999998</v>
      </c>
      <c r="F19" s="36">
        <f>+'P2 Presupuesto Aprobado-Ejec '!H20</f>
        <v>1714786.81</v>
      </c>
      <c r="G19" s="36">
        <v>2807159.67</v>
      </c>
      <c r="H19" s="36">
        <v>8361870.9100000001</v>
      </c>
      <c r="I19" s="36">
        <v>75398524.639999986</v>
      </c>
      <c r="J19" s="36">
        <v>8547584.5700000003</v>
      </c>
      <c r="K19" s="36">
        <v>2278063.66</v>
      </c>
      <c r="L19" s="36">
        <v>30869907.91</v>
      </c>
      <c r="M19" s="36">
        <v>15775931.770000001</v>
      </c>
      <c r="N19" s="36">
        <v>27322649.009999998</v>
      </c>
      <c r="O19" s="36"/>
      <c r="P19" s="36">
        <f t="shared" si="3"/>
        <v>176805795.26999998</v>
      </c>
    </row>
    <row r="20" spans="1:16" ht="14.1" customHeight="1" x14ac:dyDescent="0.25">
      <c r="A20">
        <f t="shared" si="4"/>
        <v>226</v>
      </c>
      <c r="C20" s="39" t="s">
        <v>34</v>
      </c>
      <c r="D20" s="36">
        <f>+'P2 Presupuesto Aprobado-Ejec '!F21</f>
        <v>4792333.0599999996</v>
      </c>
      <c r="E20" s="36">
        <f>+'P2 Presupuesto Aprobado-Ejec '!G21</f>
        <v>6058156.7299999995</v>
      </c>
      <c r="F20" s="36">
        <f>+'P2 Presupuesto Aprobado-Ejec '!H21</f>
        <v>53280613.199999943</v>
      </c>
      <c r="G20" s="36">
        <v>6617380.1599999992</v>
      </c>
      <c r="H20" s="36">
        <v>6409836.6699999971</v>
      </c>
      <c r="I20" s="36">
        <v>6858830.4599999962</v>
      </c>
      <c r="J20" s="36">
        <v>7431819.5799999991</v>
      </c>
      <c r="K20" s="36">
        <v>5897582.0700000012</v>
      </c>
      <c r="L20" s="36">
        <v>6666912.1199999917</v>
      </c>
      <c r="M20" s="36">
        <v>6805161.6199999982</v>
      </c>
      <c r="N20" s="36">
        <v>6874924.719999996</v>
      </c>
      <c r="O20" s="36"/>
      <c r="P20" s="36">
        <f t="shared" si="3"/>
        <v>117693550.38999994</v>
      </c>
    </row>
    <row r="21" spans="1:16" ht="14.1" customHeight="1" x14ac:dyDescent="0.25">
      <c r="A21">
        <f t="shared" si="4"/>
        <v>227</v>
      </c>
      <c r="C21" s="39" t="s">
        <v>35</v>
      </c>
      <c r="D21" s="36">
        <f>+'P2 Presupuesto Aprobado-Ejec '!F22</f>
        <v>261848.35</v>
      </c>
      <c r="E21" s="36">
        <f>+'P2 Presupuesto Aprobado-Ejec '!G22</f>
        <v>397849.08</v>
      </c>
      <c r="F21" s="36">
        <f>+'P2 Presupuesto Aprobado-Ejec '!H22</f>
        <v>1312192.25</v>
      </c>
      <c r="G21" s="36">
        <v>2268602.21</v>
      </c>
      <c r="H21" s="36">
        <v>910111</v>
      </c>
      <c r="I21" s="36">
        <v>775710.16999999993</v>
      </c>
      <c r="J21" s="36">
        <v>2108218.77</v>
      </c>
      <c r="K21" s="36">
        <v>3053285.3</v>
      </c>
      <c r="L21" s="36">
        <v>1247413</v>
      </c>
      <c r="M21" s="36">
        <v>995652.42999999993</v>
      </c>
      <c r="N21" s="36">
        <v>4513970.7899999991</v>
      </c>
      <c r="O21" s="36"/>
      <c r="P21" s="36">
        <f t="shared" si="3"/>
        <v>17844853.349999998</v>
      </c>
    </row>
    <row r="22" spans="1:16" ht="14.1" customHeight="1" x14ac:dyDescent="0.25">
      <c r="A22">
        <f t="shared" si="4"/>
        <v>228</v>
      </c>
      <c r="C22" s="39" t="s">
        <v>36</v>
      </c>
      <c r="D22" s="36">
        <f>+'P2 Presupuesto Aprobado-Ejec '!F23</f>
        <v>7803915.3399999999</v>
      </c>
      <c r="E22" s="36">
        <f>+'P2 Presupuesto Aprobado-Ejec '!G23</f>
        <v>5099956.18</v>
      </c>
      <c r="F22" s="36">
        <f>+'P2 Presupuesto Aprobado-Ejec '!H23</f>
        <v>13488254.119999999</v>
      </c>
      <c r="G22" s="36">
        <v>13548765.810000001</v>
      </c>
      <c r="H22" s="36">
        <v>26800582.140000001</v>
      </c>
      <c r="I22" s="36">
        <v>14732482.32</v>
      </c>
      <c r="J22" s="36">
        <v>17351265.379999999</v>
      </c>
      <c r="K22" s="36">
        <v>12935396.559999999</v>
      </c>
      <c r="L22" s="36">
        <v>24992120.969999999</v>
      </c>
      <c r="M22" s="36">
        <v>17925424.740000002</v>
      </c>
      <c r="N22" s="36">
        <v>19485290.68</v>
      </c>
      <c r="O22" s="36"/>
      <c r="P22" s="36">
        <f t="shared" si="3"/>
        <v>174163454.24000001</v>
      </c>
    </row>
    <row r="23" spans="1:16" ht="14.1" customHeight="1" x14ac:dyDescent="0.25">
      <c r="A23">
        <f t="shared" si="4"/>
        <v>229</v>
      </c>
      <c r="C23" s="39" t="s">
        <v>37</v>
      </c>
      <c r="D23" s="36">
        <f>+'P2 Presupuesto Aprobado-Ejec '!F24</f>
        <v>639591</v>
      </c>
      <c r="E23" s="36">
        <f>+'P2 Presupuesto Aprobado-Ejec '!G24</f>
        <v>372029</v>
      </c>
      <c r="F23" s="36">
        <f>+'P2 Presupuesto Aprobado-Ejec '!H24</f>
        <v>375700</v>
      </c>
      <c r="G23" s="36">
        <v>1138892.3900000001</v>
      </c>
      <c r="H23" s="36">
        <v>85950</v>
      </c>
      <c r="I23" s="36">
        <v>426520</v>
      </c>
      <c r="J23" s="36">
        <v>1060331.8</v>
      </c>
      <c r="K23" s="36">
        <v>2367358.7999999998</v>
      </c>
      <c r="L23" s="36">
        <v>1650817.04</v>
      </c>
      <c r="M23" s="36">
        <v>1289975.76</v>
      </c>
      <c r="N23" s="36">
        <v>4055180.32</v>
      </c>
      <c r="O23" s="36"/>
      <c r="P23" s="36">
        <f t="shared" si="3"/>
        <v>13462346.110000001</v>
      </c>
    </row>
    <row r="24" spans="1:16" ht="14.1" customHeight="1" x14ac:dyDescent="0.25">
      <c r="C24" s="40" t="s">
        <v>38</v>
      </c>
      <c r="D24" s="38">
        <f t="shared" ref="D24:N24" si="6">SUM(D25:D33)</f>
        <v>661346.43000000005</v>
      </c>
      <c r="E24" s="38">
        <f t="shared" si="6"/>
        <v>2366429.4700000016</v>
      </c>
      <c r="F24" s="38">
        <f t="shared" si="6"/>
        <v>3806173.89</v>
      </c>
      <c r="G24" s="38">
        <f t="shared" si="6"/>
        <v>4351278.7899999768</v>
      </c>
      <c r="H24" s="38">
        <f t="shared" si="6"/>
        <v>3154302.7799999993</v>
      </c>
      <c r="I24" s="38">
        <f t="shared" si="6"/>
        <v>2801838.1399945067</v>
      </c>
      <c r="J24" s="38">
        <f t="shared" si="6"/>
        <v>2424153.4600000004</v>
      </c>
      <c r="K24" s="38">
        <f t="shared" si="6"/>
        <v>5231154.3000000054</v>
      </c>
      <c r="L24" s="38">
        <f t="shared" si="6"/>
        <v>2378710.7199999997</v>
      </c>
      <c r="M24" s="38">
        <f t="shared" si="6"/>
        <v>3263526.0100000002</v>
      </c>
      <c r="N24" s="38">
        <f t="shared" si="6"/>
        <v>3591478.4799999995</v>
      </c>
      <c r="O24" s="38"/>
      <c r="P24" s="33">
        <f t="shared" si="3"/>
        <v>34030392.469994493</v>
      </c>
    </row>
    <row r="25" spans="1:16" ht="14.1" customHeight="1" x14ac:dyDescent="0.25">
      <c r="A25">
        <f t="shared" si="4"/>
        <v>231</v>
      </c>
      <c r="C25" s="39" t="s">
        <v>39</v>
      </c>
      <c r="D25" s="36">
        <f>+'P2 Presupuesto Aprobado-Ejec '!F26</f>
        <v>24636.989999999991</v>
      </c>
      <c r="E25" s="36">
        <f>+'P2 Presupuesto Aprobado-Ejec '!G26</f>
        <v>1584523.3400000017</v>
      </c>
      <c r="F25" s="36">
        <f>+'P2 Presupuesto Aprobado-Ejec '!H26</f>
        <v>2781626.64</v>
      </c>
      <c r="G25" s="36">
        <v>2056332.6200000008</v>
      </c>
      <c r="H25" s="36">
        <v>1450051.9299999995</v>
      </c>
      <c r="I25" s="36">
        <v>936187.12</v>
      </c>
      <c r="J25" s="36">
        <v>887069.00000000047</v>
      </c>
      <c r="K25" s="36">
        <v>4378099.8200000059</v>
      </c>
      <c r="L25" s="36">
        <v>899279.57</v>
      </c>
      <c r="M25" s="36">
        <v>1847363.6400000001</v>
      </c>
      <c r="N25" s="36">
        <v>2776104.84</v>
      </c>
      <c r="O25" s="36"/>
      <c r="P25" s="36">
        <f t="shared" si="3"/>
        <v>19621275.510000009</v>
      </c>
    </row>
    <row r="26" spans="1:16" ht="14.1" customHeight="1" x14ac:dyDescent="0.25">
      <c r="A26">
        <f t="shared" si="4"/>
        <v>232</v>
      </c>
      <c r="C26" s="39" t="s">
        <v>40</v>
      </c>
      <c r="D26" s="36">
        <f>+'P2 Presupuesto Aprobado-Ejec '!F27</f>
        <v>0</v>
      </c>
      <c r="E26" s="36">
        <f>+'P2 Presupuesto Aprobado-Ejec '!G27</f>
        <v>0</v>
      </c>
      <c r="F26" s="36">
        <f>+'P2 Presupuesto Aprobado-Ejec '!H27</f>
        <v>5.6843418860808015E-14</v>
      </c>
      <c r="G26" s="36">
        <v>995035</v>
      </c>
      <c r="H26" s="36">
        <v>57350</v>
      </c>
      <c r="I26" s="36">
        <v>53620</v>
      </c>
      <c r="J26" s="36">
        <v>251289</v>
      </c>
      <c r="K26" s="36">
        <v>26600</v>
      </c>
      <c r="L26" s="36">
        <v>6000</v>
      </c>
      <c r="M26" s="36">
        <v>279150</v>
      </c>
      <c r="N26" s="36">
        <v>0</v>
      </c>
      <c r="O26" s="36"/>
      <c r="P26" s="36">
        <f t="shared" si="3"/>
        <v>1669044</v>
      </c>
    </row>
    <row r="27" spans="1:16" ht="14.1" customHeight="1" x14ac:dyDescent="0.25">
      <c r="A27">
        <f t="shared" si="4"/>
        <v>233</v>
      </c>
      <c r="C27" s="39" t="s">
        <v>41</v>
      </c>
      <c r="D27" s="36">
        <f>+'P2 Presupuesto Aprobado-Ejec '!F28</f>
        <v>139998.81000000008</v>
      </c>
      <c r="E27" s="36">
        <f>+'P2 Presupuesto Aprobado-Ejec '!G28</f>
        <v>25999.999999999996</v>
      </c>
      <c r="F27" s="36">
        <f>+'P2 Presupuesto Aprobado-Ejec '!H28</f>
        <v>170724.99999999997</v>
      </c>
      <c r="G27" s="36">
        <v>153205.98000000001</v>
      </c>
      <c r="H27" s="36">
        <v>295000</v>
      </c>
      <c r="I27" s="36">
        <v>135955.79999999999</v>
      </c>
      <c r="J27" s="36">
        <v>84775</v>
      </c>
      <c r="K27" s="36">
        <v>137475</v>
      </c>
      <c r="L27" s="36">
        <v>158425</v>
      </c>
      <c r="M27" s="36">
        <v>61032.999999999993</v>
      </c>
      <c r="N27" s="36">
        <v>208305</v>
      </c>
      <c r="O27" s="36"/>
      <c r="P27" s="36">
        <f t="shared" si="3"/>
        <v>1570898.59</v>
      </c>
    </row>
    <row r="28" spans="1:16" ht="14.1" customHeight="1" x14ac:dyDescent="0.25">
      <c r="A28">
        <f t="shared" si="4"/>
        <v>234</v>
      </c>
      <c r="C28" s="39" t="s">
        <v>42</v>
      </c>
      <c r="D28" s="36">
        <f>+'P2 Presupuesto Aprobado-Ejec '!F29</f>
        <v>0</v>
      </c>
      <c r="E28" s="36">
        <f>+'P2 Presupuesto Aprobado-Ejec '!G29</f>
        <v>0</v>
      </c>
      <c r="F28" s="36">
        <f>+'P2 Presupuesto Aprobado-Ejec '!H29</f>
        <v>0</v>
      </c>
      <c r="G28" s="36">
        <v>131555</v>
      </c>
      <c r="H28" s="36">
        <v>0</v>
      </c>
      <c r="I28" s="36">
        <v>102575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/>
      <c r="P28" s="36">
        <f t="shared" si="3"/>
        <v>234130</v>
      </c>
    </row>
    <row r="29" spans="1:16" ht="14.1" customHeight="1" x14ac:dyDescent="0.25">
      <c r="A29">
        <f t="shared" si="4"/>
        <v>235</v>
      </c>
      <c r="C29" s="39" t="s">
        <v>43</v>
      </c>
      <c r="D29" s="36">
        <f>+'P2 Presupuesto Aprobado-Ejec '!F30</f>
        <v>0</v>
      </c>
      <c r="E29" s="36">
        <f>+'P2 Presupuesto Aprobado-Ejec '!G30</f>
        <v>0</v>
      </c>
      <c r="F29" s="36">
        <f>+'P2 Presupuesto Aprobado-Ejec '!H30</f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32786.400000000001</v>
      </c>
      <c r="O29" s="36"/>
      <c r="P29" s="36">
        <f t="shared" si="3"/>
        <v>32786.400000000001</v>
      </c>
    </row>
    <row r="30" spans="1:16" ht="14.1" customHeight="1" x14ac:dyDescent="0.25">
      <c r="A30">
        <f t="shared" si="4"/>
        <v>236</v>
      </c>
      <c r="C30" s="39" t="s">
        <v>44</v>
      </c>
      <c r="D30" s="36">
        <f>+'P2 Presupuesto Aprobado-Ejec '!F31</f>
        <v>0</v>
      </c>
      <c r="E30" s="36">
        <f>+'P2 Presupuesto Aprobado-Ejec '!G31</f>
        <v>0</v>
      </c>
      <c r="F30" s="36">
        <f>+'P2 Presupuesto Aprobado-Ejec '!H31</f>
        <v>92427</v>
      </c>
      <c r="G30" s="36">
        <v>3927.99</v>
      </c>
      <c r="H30" s="36">
        <v>0</v>
      </c>
      <c r="I30" s="36">
        <v>11065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/>
      <c r="P30" s="36">
        <f t="shared" si="3"/>
        <v>107419.99</v>
      </c>
    </row>
    <row r="31" spans="1:16" ht="14.1" customHeight="1" x14ac:dyDescent="0.25">
      <c r="A31">
        <f t="shared" si="4"/>
        <v>237</v>
      </c>
      <c r="C31" s="39" t="s">
        <v>45</v>
      </c>
      <c r="D31" s="36">
        <f>+'P2 Presupuesto Aprobado-Ejec '!F32</f>
        <v>273934.67</v>
      </c>
      <c r="E31" s="36">
        <f>+'P2 Presupuesto Aprobado-Ejec '!G32</f>
        <v>226884.40000000002</v>
      </c>
      <c r="F31" s="36">
        <f>+'P2 Presupuesto Aprobado-Ejec '!H32</f>
        <v>297590.31</v>
      </c>
      <c r="G31" s="36">
        <v>218632.41999997554</v>
      </c>
      <c r="H31" s="36">
        <v>52632.26</v>
      </c>
      <c r="I31" s="36">
        <v>554108.08999450679</v>
      </c>
      <c r="J31" s="36">
        <v>297712.93</v>
      </c>
      <c r="K31" s="36">
        <v>149105.06</v>
      </c>
      <c r="L31" s="36">
        <v>199828.47</v>
      </c>
      <c r="M31" s="36">
        <v>160224.51</v>
      </c>
      <c r="N31" s="36">
        <v>306178.27</v>
      </c>
      <c r="O31" s="36"/>
      <c r="P31" s="36">
        <f t="shared" si="3"/>
        <v>2736831.389994482</v>
      </c>
    </row>
    <row r="32" spans="1:16" ht="14.1" customHeight="1" x14ac:dyDescent="0.25">
      <c r="A32">
        <f t="shared" si="4"/>
        <v>238</v>
      </c>
      <c r="C32" s="39" t="s">
        <v>46</v>
      </c>
      <c r="D32" s="36">
        <f>+'P2 Presupuesto Aprobado-Ejec '!F33</f>
        <v>0</v>
      </c>
      <c r="E32" s="36">
        <f>+'P2 Presupuesto Aprobado-Ejec '!G33</f>
        <v>0</v>
      </c>
      <c r="F32" s="36">
        <f>+'P2 Presupuesto Aprobado-Ejec '!H33</f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/>
      <c r="P32" s="36">
        <f t="shared" si="3"/>
        <v>0</v>
      </c>
    </row>
    <row r="33" spans="1:16" ht="14.1" customHeight="1" x14ac:dyDescent="0.25">
      <c r="A33">
        <f t="shared" si="4"/>
        <v>239</v>
      </c>
      <c r="C33" s="39" t="s">
        <v>47</v>
      </c>
      <c r="D33" s="36">
        <f>+'P2 Presupuesto Aprobado-Ejec '!F34</f>
        <v>222775.96</v>
      </c>
      <c r="E33" s="36">
        <f>+'P2 Presupuesto Aprobado-Ejec '!G34</f>
        <v>529021.73</v>
      </c>
      <c r="F33" s="36">
        <f>+'P2 Presupuesto Aprobado-Ejec '!H34</f>
        <v>463804.94</v>
      </c>
      <c r="G33" s="36">
        <v>792589.77999999991</v>
      </c>
      <c r="H33" s="36">
        <v>1299268.5899999999</v>
      </c>
      <c r="I33" s="36">
        <v>1008327.13</v>
      </c>
      <c r="J33" s="36">
        <v>903307.53</v>
      </c>
      <c r="K33" s="36">
        <v>539874.41999999993</v>
      </c>
      <c r="L33" s="36">
        <v>1115177.68</v>
      </c>
      <c r="M33" s="36">
        <v>915754.86</v>
      </c>
      <c r="N33" s="36">
        <v>268103.96999999997</v>
      </c>
      <c r="O33" s="36"/>
      <c r="P33" s="36">
        <f t="shared" si="3"/>
        <v>8058006.5899999999</v>
      </c>
    </row>
    <row r="34" spans="1:16" ht="14.1" customHeight="1" x14ac:dyDescent="0.25">
      <c r="C34" s="40" t="s">
        <v>48</v>
      </c>
      <c r="D34" s="33">
        <f>SUM(D35:D42)</f>
        <v>22476713.050000001</v>
      </c>
      <c r="E34" s="33">
        <f t="shared" ref="E34:N34" si="7">SUM(E35:E42)</f>
        <v>27128879.950000003</v>
      </c>
      <c r="F34" s="33">
        <f t="shared" si="7"/>
        <v>25858589.850000001</v>
      </c>
      <c r="G34" s="33">
        <f t="shared" si="7"/>
        <v>27063469.949999999</v>
      </c>
      <c r="H34" s="33">
        <f t="shared" si="7"/>
        <v>25583173.099999998</v>
      </c>
      <c r="I34" s="33">
        <f t="shared" si="7"/>
        <v>38589960.890000001</v>
      </c>
      <c r="J34" s="33">
        <f t="shared" si="7"/>
        <v>36359059.469999999</v>
      </c>
      <c r="K34" s="33">
        <f t="shared" si="7"/>
        <v>34915671.600000001</v>
      </c>
      <c r="L34" s="33">
        <f t="shared" si="7"/>
        <v>33066093.120000001</v>
      </c>
      <c r="M34" s="33">
        <f t="shared" si="7"/>
        <v>48452442.669999994</v>
      </c>
      <c r="N34" s="33">
        <f t="shared" si="7"/>
        <v>28389141.969999999</v>
      </c>
      <c r="O34" s="33"/>
      <c r="P34" s="33">
        <f t="shared" si="3"/>
        <v>347883195.62</v>
      </c>
    </row>
    <row r="35" spans="1:16" ht="14.1" customHeight="1" x14ac:dyDescent="0.25">
      <c r="A35">
        <f t="shared" si="4"/>
        <v>241</v>
      </c>
      <c r="C35" s="39" t="s">
        <v>49</v>
      </c>
      <c r="D35" s="36">
        <f>+'P2 Presupuesto Aprobado-Ejec '!F36</f>
        <v>22476713.050000001</v>
      </c>
      <c r="E35" s="36">
        <f>+'P2 Presupuesto Aprobado-Ejec '!G36</f>
        <v>24537543.650000002</v>
      </c>
      <c r="F35" s="36">
        <f>+'P2 Presupuesto Aprobado-Ejec '!H36</f>
        <v>24948053.350000001</v>
      </c>
      <c r="G35" s="36">
        <v>26152933.449999999</v>
      </c>
      <c r="H35" s="36">
        <v>24672636.599999998</v>
      </c>
      <c r="I35" s="36">
        <v>37666800.420000002</v>
      </c>
      <c r="J35" s="36">
        <v>35455982.600000001</v>
      </c>
      <c r="K35" s="36">
        <v>34012594.730000004</v>
      </c>
      <c r="L35" s="36">
        <v>32163016.25</v>
      </c>
      <c r="M35" s="36">
        <v>47549365.799999997</v>
      </c>
      <c r="N35" s="36">
        <v>27486065.099999998</v>
      </c>
      <c r="O35" s="36"/>
      <c r="P35" s="36">
        <f t="shared" si="3"/>
        <v>337121705.00000006</v>
      </c>
    </row>
    <row r="36" spans="1:16" ht="14.1" customHeight="1" x14ac:dyDescent="0.25">
      <c r="A36">
        <f t="shared" si="4"/>
        <v>242</v>
      </c>
      <c r="C36" s="39" t="s">
        <v>50</v>
      </c>
      <c r="D36" s="36">
        <f>+'P2 Presupuesto Aprobado-Ejec '!F37</f>
        <v>0</v>
      </c>
      <c r="E36" s="36">
        <f>+'P2 Presupuesto Aprobado-Ejec '!G37</f>
        <v>2011073</v>
      </c>
      <c r="F36" s="36">
        <f>+'P2 Presupuesto Aprobado-Ejec '!H37</f>
        <v>910536.5</v>
      </c>
      <c r="G36" s="36">
        <v>910536.5</v>
      </c>
      <c r="H36" s="36">
        <v>910536.5</v>
      </c>
      <c r="I36" s="36">
        <v>903076.87</v>
      </c>
      <c r="J36" s="36">
        <v>903076.87</v>
      </c>
      <c r="K36" s="36">
        <v>903076.87</v>
      </c>
      <c r="L36" s="36">
        <v>903076.87</v>
      </c>
      <c r="M36" s="36">
        <v>903076.87</v>
      </c>
      <c r="N36" s="36">
        <v>903076.87</v>
      </c>
      <c r="O36" s="36"/>
      <c r="P36" s="36">
        <f t="shared" si="3"/>
        <v>10161143.719999999</v>
      </c>
    </row>
    <row r="37" spans="1:16" ht="14.1" customHeight="1" x14ac:dyDescent="0.25">
      <c r="A37">
        <f t="shared" si="4"/>
        <v>243</v>
      </c>
      <c r="C37" s="39" t="s">
        <v>51</v>
      </c>
      <c r="D37" s="36">
        <f>+'P2 Presupuesto Aprobado-Ejec '!F38</f>
        <v>0</v>
      </c>
      <c r="E37" s="36">
        <f>+'P2 Presupuesto Aprobado-Ejec '!G38</f>
        <v>0</v>
      </c>
      <c r="F37" s="36">
        <f>+'P2 Presupuesto Aprobado-Ejec '!H38</f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/>
      <c r="P37" s="36">
        <f t="shared" si="3"/>
        <v>0</v>
      </c>
    </row>
    <row r="38" spans="1:16" ht="14.1" customHeight="1" x14ac:dyDescent="0.25">
      <c r="A38">
        <f t="shared" si="4"/>
        <v>244</v>
      </c>
      <c r="C38" s="39" t="s">
        <v>52</v>
      </c>
      <c r="D38" s="36">
        <f>+'P2 Presupuesto Aprobado-Ejec '!F39</f>
        <v>0</v>
      </c>
      <c r="E38" s="36">
        <f>+'P2 Presupuesto Aprobado-Ejec '!G39</f>
        <v>0</v>
      </c>
      <c r="F38" s="36">
        <f>+'P2 Presupuesto Aprobado-Ejec '!H39</f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/>
      <c r="P38" s="36">
        <f t="shared" si="3"/>
        <v>0</v>
      </c>
    </row>
    <row r="39" spans="1:16" ht="14.1" customHeight="1" x14ac:dyDescent="0.25">
      <c r="A39">
        <f t="shared" si="4"/>
        <v>245</v>
      </c>
      <c r="C39" s="39" t="s">
        <v>53</v>
      </c>
      <c r="D39" s="36">
        <f>+'P2 Presupuesto Aprobado-Ejec '!F40</f>
        <v>0</v>
      </c>
      <c r="E39" s="36">
        <f>+'P2 Presupuesto Aprobado-Ejec '!G40</f>
        <v>0</v>
      </c>
      <c r="F39" s="36">
        <f>+'P2 Presupuesto Aprobado-Ejec '!H40</f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/>
      <c r="P39" s="36">
        <f t="shared" si="3"/>
        <v>0</v>
      </c>
    </row>
    <row r="40" spans="1:16" ht="14.1" customHeight="1" x14ac:dyDescent="0.25">
      <c r="A40">
        <f t="shared" si="4"/>
        <v>246</v>
      </c>
      <c r="C40" s="39" t="s">
        <v>54</v>
      </c>
      <c r="D40" s="36">
        <f>+'P2 Presupuesto Aprobado-Ejec '!F41</f>
        <v>0</v>
      </c>
      <c r="E40" s="36">
        <f>+'P2 Presupuesto Aprobado-Ejec '!G41</f>
        <v>0</v>
      </c>
      <c r="F40" s="36">
        <f>+'P2 Presupuesto Aprobado-Ejec '!H41</f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/>
      <c r="P40" s="36">
        <f t="shared" si="3"/>
        <v>0</v>
      </c>
    </row>
    <row r="41" spans="1:16" ht="14.1" customHeight="1" x14ac:dyDescent="0.25">
      <c r="A41">
        <f t="shared" si="4"/>
        <v>247</v>
      </c>
      <c r="C41" s="39" t="s">
        <v>55</v>
      </c>
      <c r="D41" s="36">
        <f>+'P2 Presupuesto Aprobado-Ejec '!F42</f>
        <v>0</v>
      </c>
      <c r="E41" s="36">
        <f>+'P2 Presupuesto Aprobado-Ejec '!G42</f>
        <v>580263.30000000005</v>
      </c>
      <c r="F41" s="36">
        <f>+'P2 Presupuesto Aprobado-Ejec '!H42</f>
        <v>0</v>
      </c>
      <c r="G41" s="36">
        <v>0</v>
      </c>
      <c r="H41" s="36">
        <v>0</v>
      </c>
      <c r="I41" s="36">
        <v>20083.599999999999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/>
      <c r="P41" s="36">
        <f t="shared" si="3"/>
        <v>600346.9</v>
      </c>
    </row>
    <row r="42" spans="1:16" ht="14.1" customHeight="1" x14ac:dyDescent="0.25">
      <c r="A42">
        <f t="shared" si="4"/>
        <v>249</v>
      </c>
      <c r="C42" s="39" t="s">
        <v>56</v>
      </c>
      <c r="D42" s="36">
        <f>+'P2 Presupuesto Aprobado-Ejec '!F43</f>
        <v>0</v>
      </c>
      <c r="E42" s="36">
        <f>+'P2 Presupuesto Aprobado-Ejec '!G43</f>
        <v>0</v>
      </c>
      <c r="F42" s="36">
        <f>+'P2 Presupuesto Aprobado-Ejec '!H43</f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/>
      <c r="P42" s="36">
        <f t="shared" si="3"/>
        <v>0</v>
      </c>
    </row>
    <row r="43" spans="1:16" ht="14.1" customHeight="1" x14ac:dyDescent="0.25">
      <c r="C43" s="40" t="s">
        <v>57</v>
      </c>
      <c r="D43" s="38">
        <f t="shared" ref="D43:F43" si="8">SUM(D44:D49)</f>
        <v>0</v>
      </c>
      <c r="E43" s="38">
        <f t="shared" si="8"/>
        <v>0</v>
      </c>
      <c r="F43" s="38">
        <f t="shared" si="8"/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8"/>
      <c r="P43" s="38">
        <f t="shared" si="3"/>
        <v>0</v>
      </c>
    </row>
    <row r="44" spans="1:16" ht="14.1" customHeight="1" x14ac:dyDescent="0.25">
      <c r="A44">
        <f t="shared" si="4"/>
        <v>251</v>
      </c>
      <c r="C44" s="39" t="s">
        <v>58</v>
      </c>
      <c r="D44" s="36">
        <f>+'P2 Presupuesto Aprobado-Ejec '!F45</f>
        <v>0</v>
      </c>
      <c r="E44" s="36">
        <f>+'P2 Presupuesto Aprobado-Ejec '!G45</f>
        <v>0</v>
      </c>
      <c r="F44" s="36">
        <f>+'P2 Presupuesto Aprobado-Ejec '!H45</f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/>
      <c r="P44" s="36">
        <f t="shared" si="3"/>
        <v>0</v>
      </c>
    </row>
    <row r="45" spans="1:16" ht="14.1" customHeight="1" x14ac:dyDescent="0.25">
      <c r="A45">
        <f t="shared" si="4"/>
        <v>252</v>
      </c>
      <c r="C45" s="39" t="s">
        <v>59</v>
      </c>
      <c r="D45" s="36">
        <f>+'P2 Presupuesto Aprobado-Ejec '!F46</f>
        <v>0</v>
      </c>
      <c r="E45" s="36">
        <f>+'P2 Presupuesto Aprobado-Ejec '!G46</f>
        <v>0</v>
      </c>
      <c r="F45" s="36">
        <f>+'P2 Presupuesto Aprobado-Ejec '!H46</f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/>
      <c r="P45" s="36">
        <f t="shared" si="3"/>
        <v>0</v>
      </c>
    </row>
    <row r="46" spans="1:16" ht="14.1" customHeight="1" x14ac:dyDescent="0.25">
      <c r="A46">
        <f t="shared" si="4"/>
        <v>253</v>
      </c>
      <c r="C46" s="39" t="s">
        <v>60</v>
      </c>
      <c r="D46" s="36">
        <f>+'P2 Presupuesto Aprobado-Ejec '!F47</f>
        <v>0</v>
      </c>
      <c r="E46" s="36">
        <f>+'P2 Presupuesto Aprobado-Ejec '!G47</f>
        <v>0</v>
      </c>
      <c r="F46" s="36">
        <f>+'P2 Presupuesto Aprobado-Ejec '!H47</f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/>
      <c r="P46" s="36">
        <f t="shared" si="3"/>
        <v>0</v>
      </c>
    </row>
    <row r="47" spans="1:16" ht="14.1" customHeight="1" x14ac:dyDescent="0.25">
      <c r="A47">
        <f t="shared" si="4"/>
        <v>254</v>
      </c>
      <c r="C47" s="39" t="s">
        <v>61</v>
      </c>
      <c r="D47" s="36">
        <f>+'P2 Presupuesto Aprobado-Ejec '!F48</f>
        <v>0</v>
      </c>
      <c r="E47" s="36">
        <f>+'P2 Presupuesto Aprobado-Ejec '!G48</f>
        <v>0</v>
      </c>
      <c r="F47" s="36">
        <f>+'P2 Presupuesto Aprobado-Ejec '!H48</f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/>
      <c r="P47" s="36">
        <f t="shared" si="3"/>
        <v>0</v>
      </c>
    </row>
    <row r="48" spans="1:16" ht="14.1" customHeight="1" x14ac:dyDescent="0.25">
      <c r="A48">
        <f t="shared" si="4"/>
        <v>256</v>
      </c>
      <c r="C48" s="39" t="s">
        <v>62</v>
      </c>
      <c r="D48" s="36">
        <f>+'P2 Presupuesto Aprobado-Ejec '!F49</f>
        <v>0</v>
      </c>
      <c r="E48" s="36">
        <f>+'P2 Presupuesto Aprobado-Ejec '!G49</f>
        <v>0</v>
      </c>
      <c r="F48" s="36">
        <f>+'P2 Presupuesto Aprobado-Ejec '!H49</f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/>
      <c r="P48" s="36">
        <f t="shared" si="3"/>
        <v>0</v>
      </c>
    </row>
    <row r="49" spans="1:16" ht="14.1" customHeight="1" x14ac:dyDescent="0.25">
      <c r="A49">
        <f t="shared" si="4"/>
        <v>259</v>
      </c>
      <c r="C49" s="39" t="s">
        <v>63</v>
      </c>
      <c r="D49" s="36">
        <f>+'P2 Presupuesto Aprobado-Ejec '!F50</f>
        <v>0</v>
      </c>
      <c r="E49" s="36">
        <f>+'P2 Presupuesto Aprobado-Ejec '!G50</f>
        <v>0</v>
      </c>
      <c r="F49" s="36">
        <f>+'P2 Presupuesto Aprobado-Ejec '!H50</f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/>
      <c r="P49" s="36">
        <f t="shared" si="3"/>
        <v>0</v>
      </c>
    </row>
    <row r="50" spans="1:16" ht="14.1" customHeight="1" x14ac:dyDescent="0.25">
      <c r="C50" s="40" t="s">
        <v>64</v>
      </c>
      <c r="D50" s="38">
        <f t="shared" ref="D50:L50" si="9">SUM(D51:D59)</f>
        <v>3964899.51</v>
      </c>
      <c r="E50" s="38">
        <f t="shared" si="9"/>
        <v>5744476.6600000001</v>
      </c>
      <c r="F50" s="38">
        <f t="shared" si="9"/>
        <v>9013306.2599999998</v>
      </c>
      <c r="G50" s="38">
        <f t="shared" si="9"/>
        <v>2482163.62</v>
      </c>
      <c r="H50" s="38">
        <f t="shared" si="9"/>
        <v>3410800.12</v>
      </c>
      <c r="I50" s="38">
        <f t="shared" si="9"/>
        <v>2872131.48</v>
      </c>
      <c r="J50" s="38">
        <f t="shared" si="9"/>
        <v>2199031.62</v>
      </c>
      <c r="K50" s="38">
        <f t="shared" si="9"/>
        <v>13136971.460000001</v>
      </c>
      <c r="L50" s="38">
        <f t="shared" si="9"/>
        <v>2303419.189999999</v>
      </c>
      <c r="M50" s="33">
        <f>SUM(M51:M58)</f>
        <v>978750.77999999991</v>
      </c>
      <c r="N50" s="33">
        <f t="shared" ref="N50" si="10">SUM(N51:N58)</f>
        <v>1857853.3599999999</v>
      </c>
      <c r="O50" s="38"/>
      <c r="P50" s="33">
        <f t="shared" si="3"/>
        <v>47963804.060000002</v>
      </c>
    </row>
    <row r="51" spans="1:16" ht="14.1" customHeight="1" x14ac:dyDescent="0.25">
      <c r="A51">
        <f t="shared" si="4"/>
        <v>261</v>
      </c>
      <c r="C51" s="39" t="s">
        <v>65</v>
      </c>
      <c r="D51" s="36">
        <f>+'P2 Presupuesto Aprobado-Ejec '!F52</f>
        <v>202780.48</v>
      </c>
      <c r="E51" s="36">
        <f>+'P2 Presupuesto Aprobado-Ejec '!G52</f>
        <v>226321.1999999999</v>
      </c>
      <c r="F51" s="36">
        <f>+'P2 Presupuesto Aprobado-Ejec '!H52</f>
        <v>425638</v>
      </c>
      <c r="G51" s="36">
        <v>574824.34000000008</v>
      </c>
      <c r="H51" s="36">
        <v>0</v>
      </c>
      <c r="I51" s="36">
        <v>2809764.4</v>
      </c>
      <c r="J51" s="36">
        <v>933772.81999999983</v>
      </c>
      <c r="K51" s="36">
        <v>12809661.75</v>
      </c>
      <c r="L51" s="36">
        <v>714743.28999999911</v>
      </c>
      <c r="M51" s="36">
        <v>346373.64</v>
      </c>
      <c r="N51" s="36">
        <v>1050720.1499999999</v>
      </c>
      <c r="O51" s="36"/>
      <c r="P51" s="36">
        <f t="shared" si="3"/>
        <v>20094600.07</v>
      </c>
    </row>
    <row r="52" spans="1:16" ht="14.1" customHeight="1" x14ac:dyDescent="0.25">
      <c r="A52">
        <f t="shared" si="4"/>
        <v>262</v>
      </c>
      <c r="C52" s="39" t="s">
        <v>66</v>
      </c>
      <c r="D52" s="36">
        <f>+'P2 Presupuesto Aprobado-Ejec '!F53</f>
        <v>149280</v>
      </c>
      <c r="E52" s="36">
        <f>+'P2 Presupuesto Aprobado-Ejec '!G53</f>
        <v>147222</v>
      </c>
      <c r="F52" s="36">
        <f>+'P2 Presupuesto Aprobado-Ejec '!H53</f>
        <v>6686</v>
      </c>
      <c r="G52" s="36">
        <v>0</v>
      </c>
      <c r="H52" s="36">
        <v>0</v>
      </c>
      <c r="I52" s="36">
        <v>0</v>
      </c>
      <c r="J52" s="36">
        <v>6900</v>
      </c>
      <c r="K52" s="36">
        <v>9860.35</v>
      </c>
      <c r="L52" s="36">
        <v>0</v>
      </c>
      <c r="M52" s="36">
        <v>0</v>
      </c>
      <c r="N52" s="36">
        <v>0</v>
      </c>
      <c r="O52" s="36"/>
      <c r="P52" s="36">
        <f t="shared" si="3"/>
        <v>319948.34999999998</v>
      </c>
    </row>
    <row r="53" spans="1:16" ht="14.1" customHeight="1" x14ac:dyDescent="0.25">
      <c r="A53">
        <f t="shared" si="4"/>
        <v>263</v>
      </c>
      <c r="C53" s="39" t="s">
        <v>67</v>
      </c>
      <c r="D53" s="36">
        <f>+'P2 Presupuesto Aprobado-Ejec '!F54</f>
        <v>18389</v>
      </c>
      <c r="E53" s="36">
        <f>+'P2 Presupuesto Aprobado-Ejec '!G54</f>
        <v>0</v>
      </c>
      <c r="F53" s="36">
        <f>+'P2 Presupuesto Aprobado-Ejec '!H54</f>
        <v>0</v>
      </c>
      <c r="G53" s="36">
        <v>3400</v>
      </c>
      <c r="H53" s="36">
        <v>0</v>
      </c>
      <c r="I53" s="36">
        <v>3250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/>
      <c r="P53" s="36">
        <f t="shared" si="3"/>
        <v>25039</v>
      </c>
    </row>
    <row r="54" spans="1:16" ht="14.1" customHeight="1" x14ac:dyDescent="0.25">
      <c r="A54">
        <f t="shared" si="4"/>
        <v>264</v>
      </c>
      <c r="C54" s="39" t="s">
        <v>68</v>
      </c>
      <c r="D54" s="36">
        <f>+'P2 Presupuesto Aprobado-Ejec '!F55</f>
        <v>0</v>
      </c>
      <c r="E54" s="36">
        <f>+'P2 Presupuesto Aprobado-Ejec '!G55</f>
        <v>0</v>
      </c>
      <c r="F54" s="36">
        <f>+'P2 Presupuesto Aprobado-Ejec '!H55</f>
        <v>3235259.1999999997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467500</v>
      </c>
      <c r="O54" s="36"/>
      <c r="P54" s="36">
        <f t="shared" si="3"/>
        <v>3702759.1999999997</v>
      </c>
    </row>
    <row r="55" spans="1:16" ht="14.1" customHeight="1" x14ac:dyDescent="0.25">
      <c r="A55">
        <f t="shared" si="4"/>
        <v>265</v>
      </c>
      <c r="C55" s="39" t="s">
        <v>69</v>
      </c>
      <c r="D55" s="36">
        <f>+'P2 Presupuesto Aprobado-Ejec '!F56</f>
        <v>116195.00999999998</v>
      </c>
      <c r="E55" s="36">
        <f>+'P2 Presupuesto Aprobado-Ejec '!G56</f>
        <v>720115.61</v>
      </c>
      <c r="F55" s="36">
        <f>+'P2 Presupuesto Aprobado-Ejec '!H56</f>
        <v>194778.33000000002</v>
      </c>
      <c r="G55" s="36">
        <v>-6.8212102632969618E-13</v>
      </c>
      <c r="H55" s="36">
        <v>2.8421709430404007E-13</v>
      </c>
      <c r="I55" s="36">
        <v>0</v>
      </c>
      <c r="J55" s="36">
        <v>16584</v>
      </c>
      <c r="K55" s="36">
        <v>191925.9</v>
      </c>
      <c r="L55" s="36">
        <v>512862.25</v>
      </c>
      <c r="M55" s="36">
        <v>0</v>
      </c>
      <c r="N55" s="36">
        <v>80000</v>
      </c>
      <c r="O55" s="36"/>
      <c r="P55" s="36">
        <f t="shared" si="3"/>
        <v>1832461.0999999999</v>
      </c>
    </row>
    <row r="56" spans="1:16" ht="14.1" customHeight="1" x14ac:dyDescent="0.25">
      <c r="A56">
        <f t="shared" si="4"/>
        <v>266</v>
      </c>
      <c r="C56" s="39" t="s">
        <v>70</v>
      </c>
      <c r="D56" s="36">
        <f>+'P2 Presupuesto Aprobado-Ejec '!F57</f>
        <v>0</v>
      </c>
      <c r="E56" s="36">
        <f>+'P2 Presupuesto Aprobado-Ejec '!G57</f>
        <v>0</v>
      </c>
      <c r="F56" s="36">
        <f>+'P2 Presupuesto Aprobado-Ejec '!H57</f>
        <v>-951.28000000002794</v>
      </c>
      <c r="G56" s="36">
        <v>0</v>
      </c>
      <c r="H56" s="36">
        <v>1598505.93</v>
      </c>
      <c r="I56" s="36">
        <v>0</v>
      </c>
      <c r="J56" s="36">
        <v>56024.800000000003</v>
      </c>
      <c r="K56" s="36">
        <v>0</v>
      </c>
      <c r="L56" s="36">
        <v>1012603.4600000001</v>
      </c>
      <c r="M56" s="36">
        <v>0</v>
      </c>
      <c r="N56" s="36">
        <v>0</v>
      </c>
      <c r="O56" s="36"/>
      <c r="P56" s="36">
        <f t="shared" si="3"/>
        <v>2666182.91</v>
      </c>
    </row>
    <row r="57" spans="1:16" ht="14.1" customHeight="1" x14ac:dyDescent="0.25">
      <c r="A57">
        <f t="shared" si="4"/>
        <v>267</v>
      </c>
      <c r="C57" s="39" t="s">
        <v>71</v>
      </c>
      <c r="D57" s="36">
        <f>+'P2 Presupuesto Aprobado-Ejec '!F58</f>
        <v>0</v>
      </c>
      <c r="E57" s="36">
        <f>+'P2 Presupuesto Aprobado-Ejec '!G58</f>
        <v>0</v>
      </c>
      <c r="F57" s="36">
        <f>+'P2 Presupuesto Aprobado-Ejec '!H58</f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/>
      <c r="P57" s="36">
        <f t="shared" si="3"/>
        <v>0</v>
      </c>
    </row>
    <row r="58" spans="1:16" ht="14.1" customHeight="1" x14ac:dyDescent="0.25">
      <c r="A58">
        <f t="shared" si="4"/>
        <v>268</v>
      </c>
      <c r="C58" s="39" t="s">
        <v>72</v>
      </c>
      <c r="D58" s="36">
        <f>+'P2 Presupuesto Aprobado-Ejec '!F59</f>
        <v>3478255.02</v>
      </c>
      <c r="E58" s="36">
        <f>+'P2 Presupuesto Aprobado-Ejec '!G59</f>
        <v>4650817.8500000006</v>
      </c>
      <c r="F58" s="36">
        <f>+'P2 Presupuesto Aprobado-Ejec '!H59</f>
        <v>5151896.01</v>
      </c>
      <c r="G58" s="36">
        <v>1903939.28</v>
      </c>
      <c r="H58" s="36">
        <v>1812294.1900000002</v>
      </c>
      <c r="I58" s="36">
        <v>59117.08</v>
      </c>
      <c r="J58" s="36">
        <v>1185750</v>
      </c>
      <c r="K58" s="36">
        <v>125523.46</v>
      </c>
      <c r="L58" s="36">
        <v>63210.190000000061</v>
      </c>
      <c r="M58" s="36">
        <v>632377.1399999999</v>
      </c>
      <c r="N58" s="36">
        <v>259633.20999999996</v>
      </c>
      <c r="O58" s="36"/>
      <c r="P58" s="36">
        <f t="shared" si="3"/>
        <v>19322813.430000003</v>
      </c>
    </row>
    <row r="59" spans="1:16" ht="14.1" customHeight="1" x14ac:dyDescent="0.25">
      <c r="A59">
        <f t="shared" si="4"/>
        <v>269</v>
      </c>
      <c r="C59" s="39" t="s">
        <v>73</v>
      </c>
      <c r="D59" s="36">
        <f>+'P2 Presupuesto Aprobado-Ejec '!F60</f>
        <v>0</v>
      </c>
      <c r="E59" s="36">
        <f>+'P2 Presupuesto Aprobado-Ejec '!G60</f>
        <v>0</v>
      </c>
      <c r="F59" s="36">
        <f>+'P2 Presupuesto Aprobado-Ejec '!H60</f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/>
      <c r="P59" s="36">
        <f t="shared" si="3"/>
        <v>0</v>
      </c>
    </row>
    <row r="60" spans="1:16" ht="14.1" customHeight="1" x14ac:dyDescent="0.25">
      <c r="C60" s="40" t="s">
        <v>74</v>
      </c>
      <c r="D60" s="38">
        <f t="shared" ref="D60:K60" si="11">SUM(D61:D64)</f>
        <v>0</v>
      </c>
      <c r="E60" s="38">
        <f t="shared" si="11"/>
        <v>180002.52</v>
      </c>
      <c r="F60" s="38">
        <f t="shared" si="11"/>
        <v>0</v>
      </c>
      <c r="G60" s="38">
        <f t="shared" si="11"/>
        <v>0</v>
      </c>
      <c r="H60" s="38">
        <f t="shared" si="11"/>
        <v>865329.89</v>
      </c>
      <c r="I60" s="38">
        <f t="shared" si="11"/>
        <v>0</v>
      </c>
      <c r="J60" s="38">
        <f t="shared" si="11"/>
        <v>0</v>
      </c>
      <c r="K60" s="38">
        <f t="shared" si="11"/>
        <v>0</v>
      </c>
      <c r="L60" s="36">
        <v>0</v>
      </c>
      <c r="M60" s="36">
        <v>0</v>
      </c>
      <c r="N60" s="36">
        <v>0</v>
      </c>
      <c r="O60" s="38"/>
      <c r="P60" s="33">
        <f t="shared" si="3"/>
        <v>1045332.41</v>
      </c>
    </row>
    <row r="61" spans="1:16" ht="14.1" customHeight="1" x14ac:dyDescent="0.25">
      <c r="A61">
        <f t="shared" si="4"/>
        <v>271</v>
      </c>
      <c r="C61" s="39" t="s">
        <v>75</v>
      </c>
      <c r="D61" s="36">
        <f>+'P2 Presupuesto Aprobado-Ejec '!F62</f>
        <v>0</v>
      </c>
      <c r="E61" s="36">
        <f>+'P2 Presupuesto Aprobado-Ejec '!G62</f>
        <v>180002.52</v>
      </c>
      <c r="F61" s="36">
        <f>+'P2 Presupuesto Aprobado-Ejec '!H62</f>
        <v>0</v>
      </c>
      <c r="G61" s="36">
        <v>0</v>
      </c>
      <c r="H61" s="36">
        <v>865329.89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/>
      <c r="P61" s="36">
        <f t="shared" si="3"/>
        <v>1045332.41</v>
      </c>
    </row>
    <row r="62" spans="1:16" ht="14.1" customHeight="1" x14ac:dyDescent="0.25">
      <c r="A62">
        <f t="shared" si="4"/>
        <v>272</v>
      </c>
      <c r="C62" s="39" t="s">
        <v>76</v>
      </c>
      <c r="D62" s="36">
        <f>+'P2 Presupuesto Aprobado-Ejec '!F63</f>
        <v>0</v>
      </c>
      <c r="E62" s="36">
        <f>+'P2 Presupuesto Aprobado-Ejec '!G63</f>
        <v>0</v>
      </c>
      <c r="F62" s="36">
        <f>+'P2 Presupuesto Aprobado-Ejec '!H63</f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/>
      <c r="P62" s="36">
        <f t="shared" si="3"/>
        <v>0</v>
      </c>
    </row>
    <row r="63" spans="1:16" ht="14.1" customHeight="1" x14ac:dyDescent="0.25">
      <c r="A63">
        <f t="shared" si="4"/>
        <v>273</v>
      </c>
      <c r="C63" s="39" t="s">
        <v>77</v>
      </c>
      <c r="D63" s="36">
        <f>+'P2 Presupuesto Aprobado-Ejec '!F64</f>
        <v>0</v>
      </c>
      <c r="E63" s="36">
        <f>+'P2 Presupuesto Aprobado-Ejec '!G64</f>
        <v>0</v>
      </c>
      <c r="F63" s="36">
        <f>+'P2 Presupuesto Aprobado-Ejec '!H64</f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/>
      <c r="P63" s="36">
        <f t="shared" si="3"/>
        <v>0</v>
      </c>
    </row>
    <row r="64" spans="1:16" ht="14.1" customHeight="1" x14ac:dyDescent="0.25">
      <c r="A64">
        <f t="shared" si="4"/>
        <v>274</v>
      </c>
      <c r="C64" s="39" t="s">
        <v>78</v>
      </c>
      <c r="D64" s="36">
        <f>+'P2 Presupuesto Aprobado-Ejec '!F65</f>
        <v>0</v>
      </c>
      <c r="E64" s="36">
        <f>+'P2 Presupuesto Aprobado-Ejec '!G65</f>
        <v>0</v>
      </c>
      <c r="F64" s="36">
        <f>+'P2 Presupuesto Aprobado-Ejec '!H65</f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/>
      <c r="P64" s="36">
        <f t="shared" si="3"/>
        <v>0</v>
      </c>
    </row>
    <row r="65" spans="1:16" ht="14.1" customHeight="1" x14ac:dyDescent="0.25">
      <c r="C65" s="40" t="s">
        <v>79</v>
      </c>
      <c r="D65" s="38">
        <f t="shared" ref="D65:F65" si="12">SUM(D66:D67)</f>
        <v>0</v>
      </c>
      <c r="E65" s="38">
        <f t="shared" si="12"/>
        <v>0</v>
      </c>
      <c r="F65" s="38">
        <f t="shared" si="12"/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8"/>
      <c r="P65" s="38">
        <f t="shared" si="3"/>
        <v>0</v>
      </c>
    </row>
    <row r="66" spans="1:16" ht="14.1" customHeight="1" x14ac:dyDescent="0.25">
      <c r="A66">
        <f t="shared" si="4"/>
        <v>281</v>
      </c>
      <c r="C66" s="39" t="s">
        <v>80</v>
      </c>
      <c r="D66" s="36">
        <f>+'P2 Presupuesto Aprobado-Ejec '!F67</f>
        <v>0</v>
      </c>
      <c r="E66" s="36">
        <f>+'P2 Presupuesto Aprobado-Ejec '!G67</f>
        <v>0</v>
      </c>
      <c r="F66" s="36">
        <f>+'P2 Presupuesto Aprobado-Ejec '!H67</f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/>
      <c r="P66" s="36">
        <f t="shared" si="3"/>
        <v>0</v>
      </c>
    </row>
    <row r="67" spans="1:16" ht="14.1" customHeight="1" x14ac:dyDescent="0.25">
      <c r="A67">
        <f t="shared" si="4"/>
        <v>282</v>
      </c>
      <c r="C67" s="39" t="s">
        <v>81</v>
      </c>
      <c r="D67" s="36">
        <f>+'P2 Presupuesto Aprobado-Ejec '!F68</f>
        <v>0</v>
      </c>
      <c r="E67" s="36">
        <f>+'P2 Presupuesto Aprobado-Ejec '!G68</f>
        <v>0</v>
      </c>
      <c r="F67" s="36">
        <f>+'P2 Presupuesto Aprobado-Ejec '!H68</f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/>
      <c r="P67" s="36">
        <f t="shared" si="3"/>
        <v>0</v>
      </c>
    </row>
    <row r="68" spans="1:16" ht="14.1" customHeight="1" x14ac:dyDescent="0.25">
      <c r="C68" s="40" t="s">
        <v>82</v>
      </c>
      <c r="D68" s="38">
        <f t="shared" ref="D68:F68" si="13">SUM(D69:D71)</f>
        <v>0</v>
      </c>
      <c r="E68" s="38">
        <f t="shared" si="13"/>
        <v>0</v>
      </c>
      <c r="F68" s="38">
        <f t="shared" si="13"/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8"/>
      <c r="P68" s="38">
        <f t="shared" si="3"/>
        <v>0</v>
      </c>
    </row>
    <row r="69" spans="1:16" ht="14.1" customHeight="1" x14ac:dyDescent="0.25">
      <c r="A69">
        <f t="shared" si="4"/>
        <v>291</v>
      </c>
      <c r="C69" s="39" t="s">
        <v>83</v>
      </c>
      <c r="D69" s="36">
        <f>+'P2 Presupuesto Aprobado-Ejec '!F70</f>
        <v>0</v>
      </c>
      <c r="E69" s="36">
        <f>+'P2 Presupuesto Aprobado-Ejec '!G70</f>
        <v>0</v>
      </c>
      <c r="F69" s="36">
        <f>+'P2 Presupuesto Aprobado-Ejec '!H70</f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/>
      <c r="P69" s="36">
        <f t="shared" si="3"/>
        <v>0</v>
      </c>
    </row>
    <row r="70" spans="1:16" ht="14.1" customHeight="1" x14ac:dyDescent="0.25">
      <c r="A70">
        <f t="shared" si="4"/>
        <v>292</v>
      </c>
      <c r="C70" s="39" t="s">
        <v>84</v>
      </c>
      <c r="D70" s="36">
        <f>+'P2 Presupuesto Aprobado-Ejec '!F71</f>
        <v>0</v>
      </c>
      <c r="E70" s="36">
        <f>+'P2 Presupuesto Aprobado-Ejec '!G71</f>
        <v>0</v>
      </c>
      <c r="F70" s="36">
        <f>+'P2 Presupuesto Aprobado-Ejec '!H71</f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/>
      <c r="P70" s="36">
        <f t="shared" si="3"/>
        <v>0</v>
      </c>
    </row>
    <row r="71" spans="1:16" ht="14.1" customHeight="1" x14ac:dyDescent="0.25">
      <c r="A71">
        <f t="shared" si="4"/>
        <v>294</v>
      </c>
      <c r="C71" s="39" t="s">
        <v>85</v>
      </c>
      <c r="D71" s="36">
        <f>+'P2 Presupuesto Aprobado-Ejec '!F72</f>
        <v>0</v>
      </c>
      <c r="E71" s="36">
        <f>+'P2 Presupuesto Aprobado-Ejec '!G72</f>
        <v>0</v>
      </c>
      <c r="F71" s="36">
        <f>+'P2 Presupuesto Aprobado-Ejec '!H72</f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/>
      <c r="P71" s="36">
        <f t="shared" si="3"/>
        <v>0</v>
      </c>
    </row>
    <row r="72" spans="1:16" ht="14.1" customHeight="1" x14ac:dyDescent="0.25">
      <c r="C72" s="65" t="s">
        <v>86</v>
      </c>
      <c r="D72" s="29">
        <f t="shared" ref="D72:K72" si="14">SUM(D73,D76,D79)</f>
        <v>6890000</v>
      </c>
      <c r="E72" s="29">
        <f t="shared" si="14"/>
        <v>5865397</v>
      </c>
      <c r="F72" s="29">
        <f t="shared" si="14"/>
        <v>13471988</v>
      </c>
      <c r="G72" s="29">
        <f t="shared" si="14"/>
        <v>1676355</v>
      </c>
      <c r="H72" s="29">
        <f t="shared" si="14"/>
        <v>4935845.0000000009</v>
      </c>
      <c r="I72" s="29">
        <f t="shared" si="14"/>
        <v>4094083.9999999981</v>
      </c>
      <c r="J72" s="29">
        <f t="shared" si="14"/>
        <v>5270522</v>
      </c>
      <c r="K72" s="29">
        <f t="shared" si="14"/>
        <v>7296717.9999999953</v>
      </c>
      <c r="L72" s="38">
        <f>+L73</f>
        <v>3660620</v>
      </c>
      <c r="M72" s="29">
        <f>+M73</f>
        <v>3163788.76</v>
      </c>
      <c r="N72" s="29">
        <f>+N73</f>
        <v>6478024</v>
      </c>
      <c r="O72" s="42"/>
      <c r="P72" s="29">
        <f t="shared" ref="P72:P81" si="15">+SUM(D72:O72)</f>
        <v>62803341.75999999</v>
      </c>
    </row>
    <row r="73" spans="1:16" ht="14.1" customHeight="1" x14ac:dyDescent="0.25">
      <c r="C73" s="40" t="s">
        <v>87</v>
      </c>
      <c r="D73" s="38">
        <f t="shared" ref="D73:G73" si="16">SUM(D74:D75)</f>
        <v>6890000</v>
      </c>
      <c r="E73" s="38">
        <f t="shared" si="16"/>
        <v>5865397</v>
      </c>
      <c r="F73" s="38">
        <f t="shared" si="16"/>
        <v>13471988</v>
      </c>
      <c r="G73" s="38">
        <f t="shared" si="16"/>
        <v>1676355</v>
      </c>
      <c r="H73" s="38">
        <f t="shared" ref="H73:K73" si="17">SUM(H74:H75)</f>
        <v>4935845.0000000009</v>
      </c>
      <c r="I73" s="38">
        <f t="shared" si="17"/>
        <v>4094083.9999999981</v>
      </c>
      <c r="J73" s="38">
        <f t="shared" si="17"/>
        <v>5270522</v>
      </c>
      <c r="K73" s="38">
        <f t="shared" si="17"/>
        <v>7296717.9999999953</v>
      </c>
      <c r="L73" s="38">
        <f>SUM(L74:L80)</f>
        <v>3660620</v>
      </c>
      <c r="M73" s="38">
        <f>SUM(M74:M80)</f>
        <v>3163788.76</v>
      </c>
      <c r="N73" s="38">
        <f>SUM(N74:N80)</f>
        <v>6478024</v>
      </c>
      <c r="O73" s="38"/>
      <c r="P73" s="38">
        <f t="shared" si="15"/>
        <v>62803341.75999999</v>
      </c>
    </row>
    <row r="74" spans="1:16" ht="14.1" customHeight="1" x14ac:dyDescent="0.25">
      <c r="A74">
        <f t="shared" ref="A74:A80" si="18">(LEFT($C74,1)&amp;MID($C74,3,1)&amp;MID($C74,5,1))*1</f>
        <v>411</v>
      </c>
      <c r="C74" s="39" t="s">
        <v>88</v>
      </c>
      <c r="D74" s="36">
        <f>+'P2 Presupuesto Aprobado-Ejec '!F75</f>
        <v>6890000</v>
      </c>
      <c r="E74" s="36">
        <f>+'P2 Presupuesto Aprobado-Ejec '!G75</f>
        <v>5865397</v>
      </c>
      <c r="F74" s="36">
        <f>+'P2 Presupuesto Aprobado-Ejec '!H75</f>
        <v>-9378012</v>
      </c>
      <c r="G74" s="36">
        <f>+'P2 Presupuesto Aprobado-Ejec '!I75</f>
        <v>1676355</v>
      </c>
      <c r="H74" s="36">
        <f>+'P2 Presupuesto Aprobado-Ejec '!J75</f>
        <v>2325845.0000000009</v>
      </c>
      <c r="I74" s="36">
        <f>+'P2 Presupuesto Aprobado-Ejec '!K75</f>
        <v>2744083.9999999981</v>
      </c>
      <c r="J74" s="36">
        <f>+'P2 Presupuesto Aprobado-Ejec '!L75</f>
        <v>1370522</v>
      </c>
      <c r="K74" s="36">
        <f>+'P2 Presupuesto Aprobado-Ejec '!M75</f>
        <v>446718.00000000017</v>
      </c>
      <c r="L74" s="36">
        <f>+'P2 Presupuesto Aprobado-Ejec '!N75</f>
        <v>960620</v>
      </c>
      <c r="M74" s="36">
        <f>+'P2 Presupuesto Aprobado-Ejec '!O75</f>
        <v>1047648</v>
      </c>
      <c r="N74" s="36">
        <v>412749</v>
      </c>
      <c r="O74" s="36"/>
      <c r="P74" s="36">
        <f t="shared" si="15"/>
        <v>14361926</v>
      </c>
    </row>
    <row r="75" spans="1:16" ht="14.1" customHeight="1" x14ac:dyDescent="0.25">
      <c r="A75">
        <f t="shared" si="18"/>
        <v>412</v>
      </c>
      <c r="C75" s="39" t="s">
        <v>89</v>
      </c>
      <c r="D75" s="36">
        <f>+'P2 Presupuesto Aprobado-Ejec '!F76</f>
        <v>0</v>
      </c>
      <c r="E75" s="36">
        <f>+'P2 Presupuesto Aprobado-Ejec '!G76</f>
        <v>0</v>
      </c>
      <c r="F75" s="36">
        <f>+'P2 Presupuesto Aprobado-Ejec '!H76</f>
        <v>22850000</v>
      </c>
      <c r="G75" s="36">
        <f>+'P2 Presupuesto Aprobado-Ejec '!I76</f>
        <v>0</v>
      </c>
      <c r="H75" s="36">
        <f>+'P2 Presupuesto Aprobado-Ejec '!J76</f>
        <v>2610000</v>
      </c>
      <c r="I75" s="36">
        <f>+'P2 Presupuesto Aprobado-Ejec '!K76</f>
        <v>1350000</v>
      </c>
      <c r="J75" s="36">
        <f>+'P2 Presupuesto Aprobado-Ejec '!L76</f>
        <v>3900000</v>
      </c>
      <c r="K75" s="36">
        <f>+'P2 Presupuesto Aprobado-Ejec '!M76</f>
        <v>6849999.9999999953</v>
      </c>
      <c r="L75" s="36">
        <f>+'P2 Presupuesto Aprobado-Ejec '!N76</f>
        <v>2700000</v>
      </c>
      <c r="M75" s="36">
        <f>+'P2 Presupuesto Aprobado-Ejec '!O76</f>
        <v>2116140.7599999998</v>
      </c>
      <c r="N75" s="36">
        <v>6065275</v>
      </c>
      <c r="O75" s="36"/>
      <c r="P75" s="36">
        <f t="shared" si="15"/>
        <v>48441415.75999999</v>
      </c>
    </row>
    <row r="76" spans="1:16" ht="14.1" customHeight="1" x14ac:dyDescent="0.25">
      <c r="C76" s="40" t="s">
        <v>90</v>
      </c>
      <c r="D76" s="38">
        <f t="shared" ref="D76:M76" si="19">SUM(D77:D78)</f>
        <v>0</v>
      </c>
      <c r="E76" s="38">
        <f t="shared" si="19"/>
        <v>0</v>
      </c>
      <c r="F76" s="38">
        <f t="shared" si="19"/>
        <v>0</v>
      </c>
      <c r="G76" s="38">
        <f t="shared" si="19"/>
        <v>0</v>
      </c>
      <c r="H76" s="38">
        <f t="shared" si="19"/>
        <v>0</v>
      </c>
      <c r="I76" s="38">
        <f t="shared" si="19"/>
        <v>0</v>
      </c>
      <c r="J76" s="38">
        <f t="shared" si="19"/>
        <v>0</v>
      </c>
      <c r="K76" s="38">
        <f t="shared" si="19"/>
        <v>0</v>
      </c>
      <c r="L76" s="38">
        <f t="shared" si="19"/>
        <v>0</v>
      </c>
      <c r="M76" s="38">
        <f t="shared" si="19"/>
        <v>0</v>
      </c>
      <c r="N76" s="36">
        <v>0</v>
      </c>
      <c r="O76" s="38"/>
      <c r="P76" s="38">
        <f t="shared" si="15"/>
        <v>0</v>
      </c>
    </row>
    <row r="77" spans="1:16" ht="14.1" customHeight="1" x14ac:dyDescent="0.25">
      <c r="A77">
        <f t="shared" si="18"/>
        <v>421</v>
      </c>
      <c r="C77" s="39" t="s">
        <v>91</v>
      </c>
      <c r="D77" s="36">
        <f>+'P2 Presupuesto Aprobado-Ejec '!F78</f>
        <v>0</v>
      </c>
      <c r="E77" s="36">
        <f>+'P2 Presupuesto Aprobado-Ejec '!G78</f>
        <v>0</v>
      </c>
      <c r="F77" s="36">
        <f>+'P2 Presupuesto Aprobado-Ejec '!H78</f>
        <v>0</v>
      </c>
      <c r="G77" s="36">
        <f>+'P2 Presupuesto Aprobado-Ejec '!I78</f>
        <v>0</v>
      </c>
      <c r="H77" s="36">
        <f>+'P2 Presupuesto Aprobado-Ejec '!J78</f>
        <v>0</v>
      </c>
      <c r="I77" s="36">
        <f>+'P2 Presupuesto Aprobado-Ejec '!K78</f>
        <v>0</v>
      </c>
      <c r="J77" s="36">
        <f>+'P2 Presupuesto Aprobado-Ejec '!L78</f>
        <v>0</v>
      </c>
      <c r="K77" s="36">
        <f>+'P2 Presupuesto Aprobado-Ejec '!M78</f>
        <v>0</v>
      </c>
      <c r="L77" s="36">
        <f>+'P2 Presupuesto Aprobado-Ejec '!N78</f>
        <v>0</v>
      </c>
      <c r="M77" s="36">
        <f>+'P2 Presupuesto Aprobado-Ejec '!O78</f>
        <v>0</v>
      </c>
      <c r="N77" s="36">
        <v>0</v>
      </c>
      <c r="O77" s="36"/>
      <c r="P77" s="36">
        <f t="shared" si="15"/>
        <v>0</v>
      </c>
    </row>
    <row r="78" spans="1:16" ht="14.1" customHeight="1" x14ac:dyDescent="0.25">
      <c r="A78">
        <f t="shared" si="18"/>
        <v>422</v>
      </c>
      <c r="C78" s="39" t="s">
        <v>92</v>
      </c>
      <c r="D78" s="36">
        <f>+'P2 Presupuesto Aprobado-Ejec '!F79</f>
        <v>0</v>
      </c>
      <c r="E78" s="36">
        <f>+'P2 Presupuesto Aprobado-Ejec '!G79</f>
        <v>0</v>
      </c>
      <c r="F78" s="36">
        <f>+'P2 Presupuesto Aprobado-Ejec '!H79</f>
        <v>0</v>
      </c>
      <c r="G78" s="36">
        <f>+'P2 Presupuesto Aprobado-Ejec '!I79</f>
        <v>0</v>
      </c>
      <c r="H78" s="36">
        <f>+'P2 Presupuesto Aprobado-Ejec '!J79</f>
        <v>0</v>
      </c>
      <c r="I78" s="36">
        <f>+'P2 Presupuesto Aprobado-Ejec '!K79</f>
        <v>0</v>
      </c>
      <c r="J78" s="36">
        <f>+'P2 Presupuesto Aprobado-Ejec '!L79</f>
        <v>0</v>
      </c>
      <c r="K78" s="36">
        <f>+'P2 Presupuesto Aprobado-Ejec '!M79</f>
        <v>0</v>
      </c>
      <c r="L78" s="36">
        <f>+'P2 Presupuesto Aprobado-Ejec '!N79</f>
        <v>0</v>
      </c>
      <c r="M78" s="36">
        <f>+'P2 Presupuesto Aprobado-Ejec '!O79</f>
        <v>0</v>
      </c>
      <c r="N78" s="36">
        <v>0</v>
      </c>
      <c r="O78" s="36"/>
      <c r="P78" s="36">
        <f t="shared" si="15"/>
        <v>0</v>
      </c>
    </row>
    <row r="79" spans="1:16" ht="14.1" customHeight="1" x14ac:dyDescent="0.25">
      <c r="C79" s="40" t="s">
        <v>93</v>
      </c>
      <c r="D79" s="38">
        <f t="shared" ref="D79:M79" si="20">SUM(D80)</f>
        <v>0</v>
      </c>
      <c r="E79" s="38">
        <f t="shared" si="20"/>
        <v>0</v>
      </c>
      <c r="F79" s="38">
        <f t="shared" si="20"/>
        <v>0</v>
      </c>
      <c r="G79" s="38">
        <f t="shared" si="20"/>
        <v>0</v>
      </c>
      <c r="H79" s="38">
        <f t="shared" si="20"/>
        <v>0</v>
      </c>
      <c r="I79" s="38">
        <f t="shared" si="20"/>
        <v>0</v>
      </c>
      <c r="J79" s="38">
        <f t="shared" si="20"/>
        <v>0</v>
      </c>
      <c r="K79" s="38">
        <f t="shared" si="20"/>
        <v>0</v>
      </c>
      <c r="L79" s="38">
        <f t="shared" si="20"/>
        <v>0</v>
      </c>
      <c r="M79" s="38">
        <f t="shared" si="20"/>
        <v>0</v>
      </c>
      <c r="N79" s="36">
        <v>0</v>
      </c>
      <c r="O79" s="38"/>
      <c r="P79" s="38">
        <f t="shared" si="15"/>
        <v>0</v>
      </c>
    </row>
    <row r="80" spans="1:16" ht="14.1" customHeight="1" x14ac:dyDescent="0.25">
      <c r="A80">
        <f t="shared" si="18"/>
        <v>435</v>
      </c>
      <c r="C80" s="39" t="s">
        <v>94</v>
      </c>
      <c r="D80" s="36">
        <f>+'P2 Presupuesto Aprobado-Ejec '!F81</f>
        <v>0</v>
      </c>
      <c r="E80" s="36">
        <f>+'P2 Presupuesto Aprobado-Ejec '!G81</f>
        <v>0</v>
      </c>
      <c r="F80" s="36">
        <f>+'P2 Presupuesto Aprobado-Ejec '!H81</f>
        <v>0</v>
      </c>
      <c r="G80" s="36">
        <f>+'P2 Presupuesto Aprobado-Ejec '!I81</f>
        <v>0</v>
      </c>
      <c r="H80" s="36">
        <f>+'P2 Presupuesto Aprobado-Ejec '!J81</f>
        <v>0</v>
      </c>
      <c r="I80" s="36">
        <f>+'P2 Presupuesto Aprobado-Ejec '!K81</f>
        <v>0</v>
      </c>
      <c r="J80" s="36">
        <f>+'P2 Presupuesto Aprobado-Ejec '!L81</f>
        <v>0</v>
      </c>
      <c r="K80" s="36">
        <f>+'P2 Presupuesto Aprobado-Ejec '!M81</f>
        <v>0</v>
      </c>
      <c r="L80" s="36">
        <f>+'P2 Presupuesto Aprobado-Ejec '!N81</f>
        <v>0</v>
      </c>
      <c r="M80" s="36">
        <f>+'P2 Presupuesto Aprobado-Ejec '!O81</f>
        <v>0</v>
      </c>
      <c r="N80" s="36">
        <v>0</v>
      </c>
      <c r="O80" s="36"/>
      <c r="P80" s="36">
        <f t="shared" si="15"/>
        <v>0</v>
      </c>
    </row>
    <row r="81" spans="3:16" ht="14.1" customHeight="1" x14ac:dyDescent="0.25">
      <c r="C81" s="67" t="s">
        <v>106</v>
      </c>
      <c r="D81" s="45">
        <f t="shared" ref="D81:N81" si="21">SUM(D7,D72)</f>
        <v>217872330.85000002</v>
      </c>
      <c r="E81" s="45">
        <f t="shared" si="21"/>
        <v>238362254.42000002</v>
      </c>
      <c r="F81" s="45">
        <f t="shared" si="21"/>
        <v>319818819.30999994</v>
      </c>
      <c r="G81" s="45">
        <f t="shared" si="21"/>
        <v>247382910.88</v>
      </c>
      <c r="H81" s="45">
        <f t="shared" si="21"/>
        <v>259433376.69999996</v>
      </c>
      <c r="I81" s="45">
        <f t="shared" si="21"/>
        <v>331275901.46999449</v>
      </c>
      <c r="J81" s="45">
        <f t="shared" si="21"/>
        <v>301333519.53999996</v>
      </c>
      <c r="K81" s="45">
        <f t="shared" si="21"/>
        <v>318323470.61000001</v>
      </c>
      <c r="L81" s="45">
        <f t="shared" si="21"/>
        <v>304343619.08999997</v>
      </c>
      <c r="M81" s="45">
        <f t="shared" si="21"/>
        <v>420068927.38000005</v>
      </c>
      <c r="N81" s="45">
        <f t="shared" si="21"/>
        <v>320627063.41000009</v>
      </c>
      <c r="O81" s="45"/>
      <c r="P81" s="45">
        <f t="shared" si="15"/>
        <v>3278842193.6599951</v>
      </c>
    </row>
    <row r="82" spans="3:16" ht="14.1" customHeight="1" x14ac:dyDescent="0.25">
      <c r="C82" t="s">
        <v>96</v>
      </c>
      <c r="D82" s="36"/>
      <c r="E82" s="36"/>
      <c r="F82" s="36"/>
      <c r="G82" s="36"/>
      <c r="H82" s="36"/>
      <c r="J82" s="13"/>
    </row>
    <row r="83" spans="3:16" ht="14.1" customHeight="1" x14ac:dyDescent="0.25">
      <c r="C83" t="s">
        <v>97</v>
      </c>
      <c r="D83" s="36"/>
      <c r="E83" s="36"/>
      <c r="F83" s="36"/>
      <c r="G83" s="36"/>
      <c r="H83" s="36"/>
      <c r="M83" s="13"/>
      <c r="N83" s="13"/>
      <c r="O83" s="13"/>
    </row>
    <row r="84" spans="3:16" ht="14.1" customHeight="1" x14ac:dyDescent="0.25">
      <c r="C84" t="s">
        <v>98</v>
      </c>
      <c r="D84" s="36"/>
      <c r="E84" s="36"/>
      <c r="F84" s="36"/>
      <c r="G84" s="36"/>
      <c r="H84" s="36"/>
      <c r="J84" s="13"/>
      <c r="N84" s="13"/>
      <c r="O84" s="13"/>
    </row>
    <row r="85" spans="3:16" ht="14.1" customHeight="1" x14ac:dyDescent="0.25">
      <c r="C85" t="s">
        <v>99</v>
      </c>
      <c r="D85" s="36"/>
      <c r="E85" s="36"/>
      <c r="F85" s="36"/>
      <c r="G85" s="36"/>
      <c r="H85" s="36"/>
      <c r="M85" s="13"/>
      <c r="N85" s="13"/>
      <c r="O85" s="13"/>
    </row>
    <row r="86" spans="3:16" ht="14.1" customHeight="1" x14ac:dyDescent="0.25">
      <c r="C86" t="s">
        <v>100</v>
      </c>
      <c r="D86" s="36"/>
      <c r="E86" s="36"/>
      <c r="F86" s="36"/>
      <c r="G86" s="36"/>
      <c r="H86" s="36"/>
    </row>
    <row r="87" spans="3:16" ht="14.1" customHeight="1" x14ac:dyDescent="0.25">
      <c r="C87" s="54"/>
      <c r="D87" s="36"/>
      <c r="E87" s="36"/>
      <c r="F87" s="36"/>
      <c r="G87" s="36"/>
      <c r="H87" s="36"/>
    </row>
    <row r="88" spans="3:16" ht="14.1" customHeight="1" x14ac:dyDescent="0.25">
      <c r="C88" s="54"/>
      <c r="D88" s="36"/>
      <c r="E88" s="36"/>
      <c r="F88" s="36"/>
      <c r="G88" s="36"/>
      <c r="H88" s="36"/>
    </row>
    <row r="89" spans="3:16" ht="14.1" customHeight="1" x14ac:dyDescent="0.25">
      <c r="C89" s="54"/>
      <c r="D89" s="36"/>
      <c r="E89" s="36"/>
      <c r="F89" s="36"/>
      <c r="G89" s="36"/>
      <c r="H89" s="36"/>
    </row>
    <row r="90" spans="3:16" ht="14.1" customHeight="1" x14ac:dyDescent="0.25">
      <c r="C90" s="54"/>
      <c r="D90" s="36"/>
      <c r="E90" s="36"/>
      <c r="F90" s="36"/>
      <c r="G90" s="36"/>
      <c r="H90" s="36"/>
    </row>
    <row r="91" spans="3:16" ht="14.1" customHeight="1" x14ac:dyDescent="0.25">
      <c r="C91" s="54"/>
      <c r="D91" s="36"/>
      <c r="E91" s="36"/>
      <c r="F91" s="36"/>
      <c r="G91" s="36"/>
      <c r="H91" s="36"/>
    </row>
    <row r="92" spans="3:16" ht="14.1" customHeight="1" x14ac:dyDescent="0.25">
      <c r="C92" s="54"/>
      <c r="D92" s="36"/>
      <c r="E92" s="36"/>
      <c r="F92" s="36"/>
      <c r="G92" s="36"/>
      <c r="H92" s="36"/>
    </row>
    <row r="93" spans="3:16" ht="14.1" customHeight="1" x14ac:dyDescent="0.25">
      <c r="D93" s="36"/>
      <c r="E93" s="36"/>
      <c r="F93" s="36"/>
      <c r="G93" s="36"/>
      <c r="H93" s="36"/>
    </row>
    <row r="94" spans="3:16" ht="14.1" customHeight="1" x14ac:dyDescent="0.25">
      <c r="D94" s="36"/>
      <c r="E94" s="36"/>
      <c r="F94" s="36"/>
      <c r="G94" s="36"/>
      <c r="H94" s="36"/>
    </row>
    <row r="95" spans="3:16" ht="14.1" customHeight="1" x14ac:dyDescent="0.25">
      <c r="D95" s="36"/>
      <c r="E95" s="36"/>
      <c r="F95" s="36"/>
      <c r="G95" s="36"/>
      <c r="H95" s="36"/>
    </row>
    <row r="96" spans="3:16" ht="14.1" customHeight="1" x14ac:dyDescent="0.25">
      <c r="D96" s="36"/>
      <c r="E96" s="36"/>
      <c r="F96" s="36"/>
      <c r="G96" s="36"/>
      <c r="H96" s="36"/>
    </row>
    <row r="97" spans="3:14" ht="14.1" customHeight="1" x14ac:dyDescent="0.25">
      <c r="D97" s="36"/>
      <c r="E97" s="36"/>
      <c r="F97" s="36"/>
      <c r="G97" s="36"/>
      <c r="H97" s="36"/>
    </row>
    <row r="98" spans="3:14" ht="14.1" customHeight="1" x14ac:dyDescent="0.25">
      <c r="D98" s="36"/>
      <c r="E98" s="36"/>
      <c r="F98" s="36"/>
      <c r="G98" s="36"/>
      <c r="H98" s="36"/>
    </row>
    <row r="99" spans="3:14" ht="14.1" customHeight="1" x14ac:dyDescent="0.25">
      <c r="D99" s="36"/>
      <c r="E99" s="36"/>
      <c r="F99" s="36"/>
      <c r="G99" s="36"/>
      <c r="H99" s="36"/>
    </row>
    <row r="100" spans="3:14" ht="14.1" customHeight="1" x14ac:dyDescent="0.25">
      <c r="D100" s="36"/>
      <c r="E100" s="36"/>
      <c r="F100" s="36"/>
      <c r="G100" s="36"/>
      <c r="H100" s="36"/>
    </row>
    <row r="101" spans="3:14" ht="14.1" customHeight="1" x14ac:dyDescent="0.25">
      <c r="D101" s="36"/>
      <c r="E101" s="36"/>
      <c r="F101" s="36"/>
      <c r="G101" s="36"/>
      <c r="H101" s="36"/>
    </row>
    <row r="102" spans="3:14" ht="14.1" customHeight="1" x14ac:dyDescent="0.25">
      <c r="D102" s="36"/>
      <c r="E102" s="36"/>
      <c r="F102" s="36"/>
      <c r="G102" s="36"/>
      <c r="H102" s="36"/>
    </row>
    <row r="103" spans="3:14" ht="14.1" customHeight="1" x14ac:dyDescent="0.25">
      <c r="D103" s="36"/>
      <c r="E103" s="36"/>
      <c r="F103" s="36"/>
      <c r="G103" s="36"/>
      <c r="H103" s="36"/>
    </row>
    <row r="104" spans="3:14" ht="14.1" customHeight="1" x14ac:dyDescent="0.25">
      <c r="D104" s="36"/>
      <c r="E104" s="36"/>
      <c r="F104" s="36"/>
      <c r="G104" s="36"/>
      <c r="H104" s="36"/>
    </row>
    <row r="105" spans="3:14" x14ac:dyDescent="0.25">
      <c r="C105" s="69" t="s">
        <v>107</v>
      </c>
      <c r="I105" s="70" t="s">
        <v>102</v>
      </c>
      <c r="J105" s="70"/>
      <c r="K105" s="70"/>
      <c r="L105" s="70"/>
    </row>
    <row r="106" spans="3:14" ht="12.95" customHeight="1" x14ac:dyDescent="0.25">
      <c r="C106" s="71" t="s">
        <v>103</v>
      </c>
      <c r="I106" s="72" t="s">
        <v>104</v>
      </c>
      <c r="J106" s="72"/>
      <c r="K106" s="72"/>
      <c r="L106" s="72"/>
      <c r="M106" s="68"/>
      <c r="N106" s="68"/>
    </row>
    <row r="108" spans="3:14" x14ac:dyDescent="0.25">
      <c r="C108"/>
    </row>
    <row r="109" spans="3:14" x14ac:dyDescent="0.25">
      <c r="C109"/>
    </row>
    <row r="110" spans="3:14" x14ac:dyDescent="0.25">
      <c r="C110"/>
    </row>
    <row r="111" spans="3:14" x14ac:dyDescent="0.25">
      <c r="C111"/>
    </row>
    <row r="112" spans="3:14" x14ac:dyDescent="0.25">
      <c r="C112" s="61"/>
    </row>
    <row r="113" spans="3:3" ht="15.75" x14ac:dyDescent="0.25">
      <c r="C113" s="62"/>
    </row>
  </sheetData>
  <mergeCells count="6">
    <mergeCell ref="C1:P1"/>
    <mergeCell ref="C2:P2"/>
    <mergeCell ref="C3:P3"/>
    <mergeCell ref="C4:P4"/>
    <mergeCell ref="I105:L105"/>
    <mergeCell ref="I106:L106"/>
  </mergeCells>
  <printOptions horizontalCentered="1"/>
  <pageMargins left="0.19685039370078741" right="0.19685039370078741" top="0.19685039370078741" bottom="3.937007874015748E-2" header="0.31496062992125984" footer="0.31496062992125984"/>
  <pageSetup scale="40" orientation="landscape" r:id="rId1"/>
  <ignoredErrors>
    <ignoredError sqref="G34:P51 G60:P8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7fca6f92ce0d131ec377cda6f965535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662a5df7d1184127e1e7a6819cda406d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Props1.xml><?xml version="1.0" encoding="utf-8"?>
<ds:datastoreItem xmlns:ds="http://schemas.openxmlformats.org/officeDocument/2006/customXml" ds:itemID="{F2A3D954-75B6-42F7-A70C-81F587AB5F75}"/>
</file>

<file path=customXml/itemProps2.xml><?xml version="1.0" encoding="utf-8"?>
<ds:datastoreItem xmlns:ds="http://schemas.openxmlformats.org/officeDocument/2006/customXml" ds:itemID="{F87C5098-B2A4-48AA-ADB5-3BDA00F01C11}"/>
</file>

<file path=customXml/itemProps3.xml><?xml version="1.0" encoding="utf-8"?>
<ds:datastoreItem xmlns:ds="http://schemas.openxmlformats.org/officeDocument/2006/customXml" ds:itemID="{E634B81F-E4D7-448C-94A0-15ED078802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 </vt:lpstr>
      <vt:lpstr>P3 Ejecucion</vt:lpstr>
      <vt:lpstr>'P2 Presupuesto Aprobado-Ejec '!Print_Area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Maria Linares Abreu</cp:lastModifiedBy>
  <cp:lastPrinted>2025-12-11T17:54:41Z</cp:lastPrinted>
  <dcterms:created xsi:type="dcterms:W3CDTF">2025-12-11T17:42:07Z</dcterms:created>
  <dcterms:modified xsi:type="dcterms:W3CDTF">2025-12-11T17:56:03Z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