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6 - SB SEDE\VENTANAS VIDRIO\VENTANAS SB OCTUBRE 2022\"/>
    </mc:Choice>
  </mc:AlternateContent>
  <xr:revisionPtr revIDLastSave="0" documentId="8_{65281B73-D528-42A7-9D1A-9FC895325056}" xr6:coauthVersionLast="47" xr6:coauthVersionMax="47" xr10:uidLastSave="{00000000-0000-0000-0000-000000000000}"/>
  <bookViews>
    <workbookView xWindow="-120" yWindow="-120" windowWidth="29040" windowHeight="15840" xr2:uid="{8A90F2D6-6BA0-4F78-8FE2-CAE4E0001BC6}"/>
  </bookViews>
  <sheets>
    <sheet name="LP Ventanas SB" sheetId="1" r:id="rId1"/>
  </sheets>
  <definedNames>
    <definedName name="_xlnm.Print_Area" localSheetId="0">'LP Ventanas SB'!$A$1:$J$85</definedName>
    <definedName name="_xlnm.Print_Titles" localSheetId="0">'LP Ventanas SB'!$1:$11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E13" i="1"/>
  <c r="F13" i="1" s="1"/>
  <c r="A14" i="1"/>
  <c r="A15" i="1" s="1"/>
  <c r="A16" i="1" s="1"/>
  <c r="A17" i="1" s="1"/>
  <c r="E14" i="1"/>
  <c r="F14" i="1"/>
  <c r="J14" i="1"/>
  <c r="E15" i="1"/>
  <c r="F15" i="1"/>
  <c r="J15" i="1"/>
  <c r="E16" i="1"/>
  <c r="F16" i="1"/>
  <c r="J16" i="1"/>
  <c r="E17" i="1"/>
  <c r="F17" i="1"/>
  <c r="J17" i="1"/>
  <c r="A19" i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20" i="1"/>
  <c r="F20" i="1" s="1"/>
  <c r="G20" i="1"/>
  <c r="E21" i="1"/>
  <c r="G21" i="1"/>
  <c r="F21" i="1" s="1"/>
  <c r="J21" i="1" s="1"/>
  <c r="E22" i="1"/>
  <c r="F22" i="1"/>
  <c r="J22" i="1" s="1"/>
  <c r="G22" i="1"/>
  <c r="E23" i="1"/>
  <c r="F23" i="1" s="1"/>
  <c r="J23" i="1" s="1"/>
  <c r="G23" i="1"/>
  <c r="E24" i="1"/>
  <c r="F24" i="1" s="1"/>
  <c r="J24" i="1" s="1"/>
  <c r="G24" i="1"/>
  <c r="E25" i="1"/>
  <c r="G25" i="1"/>
  <c r="F25" i="1" s="1"/>
  <c r="J25" i="1" s="1"/>
  <c r="E26" i="1"/>
  <c r="F26" i="1"/>
  <c r="J26" i="1" s="1"/>
  <c r="G26" i="1"/>
  <c r="E27" i="1"/>
  <c r="F27" i="1" s="1"/>
  <c r="J27" i="1" s="1"/>
  <c r="G27" i="1"/>
  <c r="E28" i="1"/>
  <c r="G28" i="1"/>
  <c r="F28" i="1" s="1"/>
  <c r="J28" i="1" s="1"/>
  <c r="E29" i="1"/>
  <c r="G29" i="1"/>
  <c r="F29" i="1" s="1"/>
  <c r="J29" i="1" s="1"/>
  <c r="E30" i="1"/>
  <c r="F30" i="1"/>
  <c r="J30" i="1" s="1"/>
  <c r="G30" i="1"/>
  <c r="E31" i="1"/>
  <c r="F31" i="1" s="1"/>
  <c r="J31" i="1" s="1"/>
  <c r="G31" i="1"/>
  <c r="A33" i="1"/>
  <c r="A34" i="1"/>
  <c r="E34" i="1"/>
  <c r="F34" i="1" s="1"/>
  <c r="A36" i="1"/>
  <c r="A43" i="1" s="1"/>
  <c r="E37" i="1"/>
  <c r="F37" i="1"/>
  <c r="J37" i="1" s="1"/>
  <c r="E38" i="1"/>
  <c r="F38" i="1"/>
  <c r="J38" i="1" s="1"/>
  <c r="E39" i="1"/>
  <c r="F39" i="1"/>
  <c r="J39" i="1" s="1"/>
  <c r="E40" i="1"/>
  <c r="F40" i="1"/>
  <c r="J40" i="1" s="1"/>
  <c r="E41" i="1"/>
  <c r="F41" i="1"/>
  <c r="J41" i="1" s="1"/>
  <c r="E44" i="1"/>
  <c r="G44" i="1"/>
  <c r="F44" i="1" s="1"/>
  <c r="E45" i="1"/>
  <c r="F45" i="1"/>
  <c r="J45" i="1" s="1"/>
  <c r="G45" i="1"/>
  <c r="E46" i="1"/>
  <c r="F46" i="1" s="1"/>
  <c r="J46" i="1" s="1"/>
  <c r="G46" i="1"/>
  <c r="E47" i="1"/>
  <c r="G47" i="1"/>
  <c r="F47" i="1" s="1"/>
  <c r="J47" i="1" s="1"/>
  <c r="E48" i="1"/>
  <c r="G48" i="1"/>
  <c r="F48" i="1" s="1"/>
  <c r="J48" i="1" s="1"/>
  <c r="E49" i="1"/>
  <c r="F49" i="1"/>
  <c r="J49" i="1" s="1"/>
  <c r="G49" i="1"/>
  <c r="E50" i="1"/>
  <c r="F50" i="1" s="1"/>
  <c r="J50" i="1" s="1"/>
  <c r="G50" i="1"/>
  <c r="E51" i="1"/>
  <c r="G51" i="1"/>
  <c r="F51" i="1" s="1"/>
  <c r="J51" i="1" s="1"/>
  <c r="E52" i="1"/>
  <c r="G52" i="1"/>
  <c r="F52" i="1" s="1"/>
  <c r="J52" i="1" s="1"/>
  <c r="E53" i="1"/>
  <c r="F53" i="1"/>
  <c r="J53" i="1" s="1"/>
  <c r="G53" i="1"/>
  <c r="E54" i="1"/>
  <c r="F54" i="1" s="1"/>
  <c r="J54" i="1" s="1"/>
  <c r="G54" i="1"/>
  <c r="E55" i="1"/>
  <c r="G55" i="1"/>
  <c r="F55" i="1" s="1"/>
  <c r="J55" i="1" s="1"/>
  <c r="E58" i="1"/>
  <c r="F58" i="1"/>
  <c r="J58" i="1"/>
  <c r="J57" i="1" s="1"/>
  <c r="F59" i="1"/>
  <c r="J61" i="1"/>
  <c r="J60" i="1" s="1"/>
  <c r="J62" i="1"/>
  <c r="J63" i="1"/>
  <c r="J64" i="1"/>
  <c r="J65" i="1"/>
  <c r="J66" i="1"/>
  <c r="J67" i="1"/>
  <c r="J44" i="1" l="1"/>
  <c r="J43" i="1" s="1"/>
  <c r="F56" i="1"/>
  <c r="A57" i="1"/>
  <c r="A44" i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J34" i="1"/>
  <c r="J33" i="1" s="1"/>
  <c r="F35" i="1"/>
  <c r="J36" i="1"/>
  <c r="F32" i="1"/>
  <c r="J20" i="1"/>
  <c r="J19" i="1" s="1"/>
  <c r="J13" i="1"/>
  <c r="J12" i="1" s="1"/>
  <c r="F18" i="1"/>
  <c r="A37" i="1"/>
  <c r="A38" i="1" s="1"/>
  <c r="A39" i="1" s="1"/>
  <c r="A40" i="1" s="1"/>
  <c r="A41" i="1" s="1"/>
  <c r="F42" i="1"/>
  <c r="A60" i="1" l="1"/>
  <c r="A61" i="1" s="1"/>
  <c r="A62" i="1" s="1"/>
  <c r="A63" i="1" s="1"/>
  <c r="A64" i="1" s="1"/>
  <c r="A65" i="1" s="1"/>
  <c r="A66" i="1" s="1"/>
  <c r="A67" i="1" s="1"/>
  <c r="A58" i="1"/>
  <c r="J69" i="1"/>
  <c r="J73" i="1" l="1"/>
  <c r="J75" i="1"/>
  <c r="J74" i="1"/>
  <c r="J76" i="1"/>
  <c r="J77" i="1"/>
  <c r="J78" i="1"/>
  <c r="J79" i="1" l="1"/>
  <c r="J81" i="1" s="1"/>
</calcChain>
</file>

<file path=xl/sharedStrings.xml><?xml version="1.0" encoding="utf-8"?>
<sst xmlns="http://schemas.openxmlformats.org/spreadsheetml/2006/main" count="123" uniqueCount="81">
  <si>
    <t>Firma del contratista</t>
  </si>
  <si>
    <t>Total General (Gastos Directos + Indirectos)</t>
  </si>
  <si>
    <t>Sub-Total Gastos Indirectos</t>
  </si>
  <si>
    <t>CODIA</t>
  </si>
  <si>
    <t>Seguros y fianzas</t>
  </si>
  <si>
    <t>Liquidación y prestaciones laborables (Ley 6-86)</t>
  </si>
  <si>
    <t>Transporte</t>
  </si>
  <si>
    <t>Gastos administrativos y de obras.</t>
  </si>
  <si>
    <t>Dirección técnica y responsabilidad</t>
  </si>
  <si>
    <t>%</t>
  </si>
  <si>
    <t>Descripción</t>
  </si>
  <si>
    <t>No.</t>
  </si>
  <si>
    <t>Gastos Indirectos</t>
  </si>
  <si>
    <t>Sub-Total Gastos Directos</t>
  </si>
  <si>
    <t>PA</t>
  </si>
  <si>
    <t>Pintura de areas intervenidas</t>
  </si>
  <si>
    <t>Baño móvil</t>
  </si>
  <si>
    <t>Instalación estructura con vidrios fijos y ventanas combinados con hoja oculta proyectada</t>
  </si>
  <si>
    <t>Bote escombros y disposición final, incluyendo cristales y perfiles desmontados</t>
  </si>
  <si>
    <t>Limpieza inicial, continua y final.</t>
  </si>
  <si>
    <t>Resane de todos los huecos, y aplicación de sellante para evitar porosidades.</t>
  </si>
  <si>
    <t>Desmontar las cortinas comerciales existentes</t>
  </si>
  <si>
    <t>MISCELANEOS</t>
  </si>
  <si>
    <t>Ud</t>
  </si>
  <si>
    <r>
      <t xml:space="preserve">Suministro e instalación de vidrios fijos y ventanas, según las especificaciones técnicas. </t>
    </r>
    <r>
      <rPr>
        <b/>
        <sz val="12"/>
        <color theme="1"/>
        <rFont val="Calibri"/>
        <family val="2"/>
        <scheme val="minor"/>
      </rPr>
      <t>V8</t>
    </r>
  </si>
  <si>
    <t>SUMINISTRO E INSTALACION DE VENTANAS Y VIDRIOS FIJOS - EDIFICIO ANEXO DE SUPERVISION (SEGUNDO NIVEL)</t>
  </si>
  <si>
    <r>
      <t xml:space="preserve">Suministro e instalación de vidrios fijos y ventanas, según las especificaciones técnicas. </t>
    </r>
    <r>
      <rPr>
        <b/>
        <sz val="12"/>
        <color theme="1"/>
        <rFont val="Calibri"/>
        <family val="2"/>
        <scheme val="minor"/>
      </rPr>
      <t>V5K</t>
    </r>
  </si>
  <si>
    <r>
      <t xml:space="preserve">Suministro e instalación de vidrios fijos y ventanas, según las especificaciones técnicas. </t>
    </r>
    <r>
      <rPr>
        <b/>
        <sz val="12"/>
        <color theme="1"/>
        <rFont val="Calibri"/>
        <family val="2"/>
        <scheme val="minor"/>
      </rPr>
      <t>V5J</t>
    </r>
  </si>
  <si>
    <r>
      <t xml:space="preserve">Suministro e instalación de vidrios fijos y ventanas, según las especificaciones técnicas. </t>
    </r>
    <r>
      <rPr>
        <b/>
        <sz val="12"/>
        <color theme="1"/>
        <rFont val="Calibri"/>
        <family val="2"/>
        <scheme val="minor"/>
      </rPr>
      <t>V5I</t>
    </r>
  </si>
  <si>
    <r>
      <t xml:space="preserve">Suministro e instalación de vidrios fijos y ventanas, según las especificaciones técnicas. </t>
    </r>
    <r>
      <rPr>
        <b/>
        <sz val="12"/>
        <color theme="1"/>
        <rFont val="Calibri"/>
        <family val="2"/>
        <scheme val="minor"/>
      </rPr>
      <t>V5H</t>
    </r>
  </si>
  <si>
    <r>
      <t xml:space="preserve">Suministro e instalación de vidrios fijos y ventanas, según las especificaciones técnicas. </t>
    </r>
    <r>
      <rPr>
        <b/>
        <sz val="12"/>
        <color theme="1"/>
        <rFont val="Calibri"/>
        <family val="2"/>
        <scheme val="minor"/>
      </rPr>
      <t>V5G</t>
    </r>
  </si>
  <si>
    <r>
      <t xml:space="preserve">Suministro e instalación de vidrios fijos y ventanas, según las especificaciones técnicas. </t>
    </r>
    <r>
      <rPr>
        <b/>
        <sz val="12"/>
        <color theme="1"/>
        <rFont val="Calibri"/>
        <family val="2"/>
        <scheme val="minor"/>
      </rPr>
      <t>V5F</t>
    </r>
  </si>
  <si>
    <r>
      <t xml:space="preserve">Suministro e instalación de vidrios fijos y ventanas, según las especificaciones técnicas. </t>
    </r>
    <r>
      <rPr>
        <b/>
        <sz val="12"/>
        <color theme="1"/>
        <rFont val="Calibri"/>
        <family val="2"/>
        <scheme val="minor"/>
      </rPr>
      <t>V5E</t>
    </r>
  </si>
  <si>
    <r>
      <t xml:space="preserve">Suministro e instalación de vidrios fijos y ventanas, según las especificaciones técnicas. </t>
    </r>
    <r>
      <rPr>
        <b/>
        <sz val="12"/>
        <color theme="1"/>
        <rFont val="Calibri"/>
        <family val="2"/>
        <scheme val="minor"/>
      </rPr>
      <t>V5D</t>
    </r>
  </si>
  <si>
    <r>
      <t xml:space="preserve">Suministro e instalación de vidrios fijos y ventanas, según las especificaciones técnicas. </t>
    </r>
    <r>
      <rPr>
        <b/>
        <sz val="12"/>
        <color theme="1"/>
        <rFont val="Calibri"/>
        <family val="2"/>
        <scheme val="minor"/>
      </rPr>
      <t>V5C</t>
    </r>
  </si>
  <si>
    <r>
      <t xml:space="preserve">Suministro e instalación de vidrios fijos y ventanas, según las especificaciones técnicas. </t>
    </r>
    <r>
      <rPr>
        <b/>
        <sz val="12"/>
        <color theme="1"/>
        <rFont val="Calibri"/>
        <family val="2"/>
        <scheme val="minor"/>
      </rPr>
      <t>V5B</t>
    </r>
  </si>
  <si>
    <r>
      <t xml:space="preserve">Suministro e instalación de vidrios fijos y ventanas, según las especificaciones técnicas. </t>
    </r>
    <r>
      <rPr>
        <b/>
        <sz val="12"/>
        <color theme="1"/>
        <rFont val="Calibri"/>
        <family val="2"/>
        <scheme val="minor"/>
      </rPr>
      <t>V5A</t>
    </r>
  </si>
  <si>
    <r>
      <t xml:space="preserve">Suministro e instalación de vidrios fijos y ventanas, según las especificaciones técnicas. </t>
    </r>
    <r>
      <rPr>
        <b/>
        <sz val="12"/>
        <color theme="1"/>
        <rFont val="Calibri"/>
        <family val="2"/>
        <scheme val="minor"/>
      </rPr>
      <t>V5</t>
    </r>
  </si>
  <si>
    <t>SUMINISTRO E INSTALACION DE VENTANAS Y VIDRIOS FIJOS EDIFICIO PRINCIPAL SB - SEGUNDO, TERCER Y CUARTO NIVEL</t>
  </si>
  <si>
    <r>
      <t xml:space="preserve">Suministro e instalación de vidrios fijos, según las especificaciones técnicas. </t>
    </r>
    <r>
      <rPr>
        <b/>
        <sz val="12"/>
        <color theme="1"/>
        <rFont val="Calibri"/>
        <family val="2"/>
        <scheme val="minor"/>
      </rPr>
      <t>V4</t>
    </r>
  </si>
  <si>
    <r>
      <t xml:space="preserve">Suministro e instalación de vidrios fijos y ventanas, según las especificaciones técnicas. </t>
    </r>
    <r>
      <rPr>
        <b/>
        <sz val="12"/>
        <color theme="1"/>
        <rFont val="Calibri"/>
        <family val="2"/>
        <scheme val="minor"/>
      </rPr>
      <t>V3P</t>
    </r>
  </si>
  <si>
    <r>
      <t xml:space="preserve">Suministro e instalación de vidrios fijos y ventanas, según las especificaciones técnicas. </t>
    </r>
    <r>
      <rPr>
        <b/>
        <sz val="12"/>
        <color theme="1"/>
        <rFont val="Calibri"/>
        <family val="2"/>
        <scheme val="minor"/>
      </rPr>
      <t>V3</t>
    </r>
  </si>
  <si>
    <r>
      <t xml:space="preserve">Suministro e instalaciónde de vidrios fijos y ventanas, según las especificaciones técnicas. </t>
    </r>
    <r>
      <rPr>
        <b/>
        <sz val="12"/>
        <color theme="1"/>
        <rFont val="Calibri"/>
        <family val="2"/>
        <scheme val="minor"/>
      </rPr>
      <t>V2</t>
    </r>
  </si>
  <si>
    <r>
      <t xml:space="preserve">Suministro e instalación de vidrios fijos y ventanas, según las especificaciones técnicas. </t>
    </r>
    <r>
      <rPr>
        <b/>
        <sz val="12"/>
        <color theme="1"/>
        <rFont val="Calibri"/>
        <family val="2"/>
        <scheme val="minor"/>
      </rPr>
      <t>V1</t>
    </r>
  </si>
  <si>
    <t>SUMINISTRO E INSTALACION DE VENTANAS Y VIDRIOS FIJOS EDIFICIO PRINCIPAL SB - PRIMER NIVEL</t>
  </si>
  <si>
    <r>
      <t xml:space="preserve">Desmonte de vidrios fijos y ventanas, según las especificaciones técnicas. </t>
    </r>
    <r>
      <rPr>
        <b/>
        <sz val="12"/>
        <color theme="1"/>
        <rFont val="Calibri"/>
        <family val="2"/>
        <scheme val="minor"/>
      </rPr>
      <t>V8</t>
    </r>
  </si>
  <si>
    <t>DESMONTE VIDRIOS EDIFICIO ANEXO DE SUPERVISION (SEGUNDO NIVEL)</t>
  </si>
  <si>
    <r>
      <t xml:space="preserve">Desmonte de vidrios fijos y ventanas, según las especificaciones técnicas. </t>
    </r>
    <r>
      <rPr>
        <b/>
        <sz val="12"/>
        <color theme="1"/>
        <rFont val="Calibri"/>
        <family val="2"/>
        <scheme val="minor"/>
      </rPr>
      <t>V5K</t>
    </r>
  </si>
  <si>
    <r>
      <t xml:space="preserve">Desmonte de vidrios fijos y ventanas, según las especificaciones técnicas. </t>
    </r>
    <r>
      <rPr>
        <b/>
        <sz val="12"/>
        <color theme="1"/>
        <rFont val="Calibri"/>
        <family val="2"/>
        <scheme val="minor"/>
      </rPr>
      <t>V5J</t>
    </r>
  </si>
  <si>
    <r>
      <t xml:space="preserve">Desmonte de vidrios fijos y ventanas, según las especificaciones técnicas. </t>
    </r>
    <r>
      <rPr>
        <b/>
        <sz val="12"/>
        <color theme="1"/>
        <rFont val="Calibri"/>
        <family val="2"/>
        <scheme val="minor"/>
      </rPr>
      <t>V5I</t>
    </r>
  </si>
  <si>
    <r>
      <t xml:space="preserve">Desmonte de vidrios fijos y ventanas, según las especificaciones técnicas. </t>
    </r>
    <r>
      <rPr>
        <b/>
        <sz val="12"/>
        <color theme="1"/>
        <rFont val="Calibri"/>
        <family val="2"/>
        <scheme val="minor"/>
      </rPr>
      <t>V5H</t>
    </r>
  </si>
  <si>
    <r>
      <t xml:space="preserve">Desmonte de vidrios fijos y ventanas, según las especificaciones técnicas. </t>
    </r>
    <r>
      <rPr>
        <b/>
        <sz val="12"/>
        <color theme="1"/>
        <rFont val="Calibri"/>
        <family val="2"/>
        <scheme val="minor"/>
      </rPr>
      <t>V5G</t>
    </r>
  </si>
  <si>
    <r>
      <t xml:space="preserve">Desmonte de vidrios fijos y ventanas, según las especificaciones técnicas. </t>
    </r>
    <r>
      <rPr>
        <b/>
        <sz val="12"/>
        <color theme="1"/>
        <rFont val="Calibri"/>
        <family val="2"/>
        <scheme val="minor"/>
      </rPr>
      <t>V5F</t>
    </r>
  </si>
  <si>
    <r>
      <t xml:space="preserve">Desmonte de vidrios fijos y ventanas, según las especificaciones técnicas. </t>
    </r>
    <r>
      <rPr>
        <b/>
        <sz val="12"/>
        <color theme="1"/>
        <rFont val="Calibri"/>
        <family val="2"/>
        <scheme val="minor"/>
      </rPr>
      <t>V5E</t>
    </r>
  </si>
  <si>
    <r>
      <t xml:space="preserve">Desmonte de vidrios fijos y ventanas, según las especificaciones técnicas. </t>
    </r>
    <r>
      <rPr>
        <b/>
        <sz val="12"/>
        <color theme="1"/>
        <rFont val="Calibri"/>
        <family val="2"/>
        <scheme val="minor"/>
      </rPr>
      <t>V5D</t>
    </r>
  </si>
  <si>
    <r>
      <t xml:space="preserve">Desmonte de vidrios fijos y ventanas, según las especificaciones técnicas. </t>
    </r>
    <r>
      <rPr>
        <b/>
        <sz val="12"/>
        <color theme="1"/>
        <rFont val="Calibri"/>
        <family val="2"/>
        <scheme val="minor"/>
      </rPr>
      <t>V5C</t>
    </r>
  </si>
  <si>
    <r>
      <t xml:space="preserve">Desmonte de vidrios fijos y ventanas, según las especificaciones técnicas. </t>
    </r>
    <r>
      <rPr>
        <b/>
        <sz val="12"/>
        <color theme="1"/>
        <rFont val="Calibri"/>
        <family val="2"/>
        <scheme val="minor"/>
      </rPr>
      <t>V5B</t>
    </r>
  </si>
  <si>
    <r>
      <t xml:space="preserve">Desmonte de vidrios fijos y ventanas, según las especificaciones técnicas. </t>
    </r>
    <r>
      <rPr>
        <b/>
        <sz val="12"/>
        <color theme="1"/>
        <rFont val="Calibri"/>
        <family val="2"/>
        <scheme val="minor"/>
      </rPr>
      <t>V5A</t>
    </r>
  </si>
  <si>
    <r>
      <t xml:space="preserve">Desmonte de vidrios fijos y ventanas, según las especificaciones técnicas. </t>
    </r>
    <r>
      <rPr>
        <b/>
        <sz val="12"/>
        <color theme="1"/>
        <rFont val="Calibri"/>
        <family val="2"/>
        <scheme val="minor"/>
      </rPr>
      <t>V5</t>
    </r>
  </si>
  <si>
    <t>DESMONTE VIDRIOS SEGUNDO, TERCER Y CUARTO NIVEL</t>
  </si>
  <si>
    <r>
      <t xml:space="preserve">Desmonte de vidrios fijos, según las especificaciones técnicas. </t>
    </r>
    <r>
      <rPr>
        <b/>
        <sz val="12"/>
        <color theme="1"/>
        <rFont val="Calibri"/>
        <family val="2"/>
        <scheme val="minor"/>
      </rPr>
      <t>V4</t>
    </r>
  </si>
  <si>
    <r>
      <t xml:space="preserve">Desmonte de vidrios fijos y ventanas, según las especificaciones técnicas. </t>
    </r>
    <r>
      <rPr>
        <b/>
        <sz val="12"/>
        <color theme="1"/>
        <rFont val="Calibri"/>
        <family val="2"/>
        <scheme val="minor"/>
      </rPr>
      <t>V3P</t>
    </r>
  </si>
  <si>
    <r>
      <t xml:space="preserve">Desmonte de vidrios fijos y ventanas, según las especificaciones técnicas. </t>
    </r>
    <r>
      <rPr>
        <b/>
        <sz val="12"/>
        <color theme="1"/>
        <rFont val="Calibri"/>
        <family val="2"/>
        <scheme val="minor"/>
      </rPr>
      <t>V3</t>
    </r>
  </si>
  <si>
    <r>
      <t xml:space="preserve">Desmonte de vidrios fijos y ventanas, según las especificaciones técnicas. </t>
    </r>
    <r>
      <rPr>
        <b/>
        <sz val="12"/>
        <color theme="1"/>
        <rFont val="Calibri"/>
        <family val="2"/>
        <scheme val="minor"/>
      </rPr>
      <t>V2</t>
    </r>
  </si>
  <si>
    <r>
      <t xml:space="preserve">Desmonte de vidrios fijos y ventanas, según las especificaciones técnicas. </t>
    </r>
    <r>
      <rPr>
        <b/>
        <sz val="12"/>
        <color theme="1"/>
        <rFont val="Calibri"/>
        <family val="2"/>
        <scheme val="minor"/>
      </rPr>
      <t>V1</t>
    </r>
  </si>
  <si>
    <t>DESMONTE VIDRIOS PRIMER NIVEL</t>
  </si>
  <si>
    <t>Valor 
(RD$)</t>
  </si>
  <si>
    <t>Precio
Unitario/M2</t>
  </si>
  <si>
    <t>Unidad</t>
  </si>
  <si>
    <t>Cantidad</t>
  </si>
  <si>
    <t>Area Total (M2)</t>
  </si>
  <si>
    <t>Area (M2)</t>
  </si>
  <si>
    <t>Alto Metros</t>
  </si>
  <si>
    <t xml:space="preserve">Ancho Metros </t>
  </si>
  <si>
    <t>PARTIDA</t>
  </si>
  <si>
    <t>Av. México No. 52 esq. Leopoldo Navarro, Santo Domingo, R. D.</t>
  </si>
  <si>
    <t>UBIC.:</t>
  </si>
  <si>
    <t xml:space="preserve"> Proyecto Readecuación del sistema de vidrios fijos combinados con ventanas proyectadas, con aislamiento térmico, reflectivo y acústico en la Superintendencia de Bancos</t>
  </si>
  <si>
    <t>OBRA:</t>
  </si>
  <si>
    <t>LISTADOS DE PARTIDAS Y CANTIDADES</t>
  </si>
  <si>
    <t>COLOCAR DATOS Y LOGOS DE SU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</si>
</sst>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#,##0.00"/>
    <numFmt numFmtId="165" formatCode="0.0"/>
    <numFmt numFmtId="166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ova Light"/>
      <family val="2"/>
    </font>
    <font>
      <sz val="12"/>
      <color theme="1"/>
      <name val="Arial Nova Light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Arial Nova Light"/>
      <family val="2"/>
    </font>
    <font>
      <sz val="14"/>
      <color rgb="FF0D3049"/>
      <name val="Calibri"/>
      <family val="2"/>
    </font>
    <font>
      <b/>
      <sz val="11"/>
      <name val="Calibri"/>
      <family val="2"/>
    </font>
    <font>
      <sz val="14"/>
      <color rgb="FF0070C0"/>
      <name val="Calibri"/>
      <family val="2"/>
    </font>
    <font>
      <sz val="14"/>
      <color theme="1"/>
      <name val="Arial Nova Light"/>
      <family val="2"/>
    </font>
    <font>
      <b/>
      <sz val="14"/>
      <color theme="1"/>
      <name val="Calibri"/>
      <family val="2"/>
    </font>
    <font>
      <sz val="13"/>
      <color theme="1"/>
      <name val="Calibri"/>
      <family val="2"/>
    </font>
    <font>
      <sz val="16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 applyProtection="1">
      <alignment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164" fontId="4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164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4" fontId="7" fillId="2" borderId="0" xfId="3" applyNumberFormat="1" applyFont="1" applyFill="1" applyBorder="1" applyAlignment="1" applyProtection="1">
      <alignment horizontal="center"/>
      <protection locked="0"/>
    </xf>
    <xf numFmtId="43" fontId="5" fillId="2" borderId="0" xfId="3" applyFont="1" applyFill="1" applyBorder="1" applyAlignment="1" applyProtection="1">
      <alignment horizontal="center" vertical="center"/>
      <protection locked="0"/>
    </xf>
    <xf numFmtId="2" fontId="5" fillId="2" borderId="0" xfId="0" applyNumberFormat="1" applyFont="1" applyFill="1" applyAlignment="1" applyProtection="1">
      <alignment horizontal="center" vertical="center"/>
      <protection locked="0"/>
    </xf>
    <xf numFmtId="40" fontId="7" fillId="2" borderId="0" xfId="3" applyNumberFormat="1" applyFont="1" applyFill="1" applyBorder="1" applyAlignment="1" applyProtection="1">
      <alignment horizontal="left" vertical="center" wrapText="1"/>
      <protection locked="0"/>
    </xf>
    <xf numFmtId="165" fontId="5" fillId="2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8" fillId="0" borderId="0" xfId="0" applyFont="1" applyAlignment="1">
      <alignment horizontal="center" wrapText="1"/>
    </xf>
    <xf numFmtId="44" fontId="9" fillId="3" borderId="2" xfId="3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right" vertical="center"/>
    </xf>
    <xf numFmtId="0" fontId="10" fillId="3" borderId="4" xfId="0" applyFont="1" applyFill="1" applyBorder="1" applyAlignment="1">
      <alignment vertical="center"/>
    </xf>
    <xf numFmtId="0" fontId="10" fillId="3" borderId="4" xfId="0" applyFont="1" applyFill="1" applyBorder="1" applyAlignment="1">
      <alignment horizontal="left" vertical="center" wrapText="1"/>
    </xf>
    <xf numFmtId="165" fontId="11" fillId="3" borderId="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40" fontId="13" fillId="0" borderId="0" xfId="1" applyNumberFormat="1" applyFont="1" applyFill="1" applyAlignment="1">
      <alignment horizontal="right" wrapText="1"/>
    </xf>
    <xf numFmtId="44" fontId="9" fillId="0" borderId="2" xfId="3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2" fontId="9" fillId="0" borderId="4" xfId="0" applyNumberFormat="1" applyFont="1" applyBorder="1" applyAlignment="1">
      <alignment horizontal="left" vertical="center" wrapText="1"/>
    </xf>
    <xf numFmtId="165" fontId="13" fillId="0" borderId="3" xfId="0" applyNumberFormat="1" applyFont="1" applyBorder="1" applyAlignment="1">
      <alignment horizontal="center" vertical="center"/>
    </xf>
    <xf numFmtId="44" fontId="9" fillId="4" borderId="2" xfId="3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vertical="center"/>
    </xf>
    <xf numFmtId="2" fontId="9" fillId="4" borderId="4" xfId="0" applyNumberFormat="1" applyFont="1" applyFill="1" applyBorder="1" applyAlignment="1">
      <alignment horizontal="left" vertical="center" wrapText="1"/>
    </xf>
    <xf numFmtId="165" fontId="13" fillId="4" borderId="3" xfId="0" applyNumberFormat="1" applyFont="1" applyFill="1" applyBorder="1" applyAlignment="1">
      <alignment horizontal="center" vertical="center"/>
    </xf>
    <xf numFmtId="40" fontId="14" fillId="0" borderId="0" xfId="1" applyNumberFormat="1" applyFont="1" applyFill="1" applyAlignment="1">
      <alignment horizontal="right" wrapText="1"/>
    </xf>
    <xf numFmtId="44" fontId="4" fillId="0" borderId="5" xfId="1" applyNumberFormat="1" applyFont="1" applyBorder="1" applyAlignment="1">
      <alignment horizontal="center" vertical="center" wrapText="1"/>
    </xf>
    <xf numFmtId="44" fontId="4" fillId="0" borderId="5" xfId="1" applyNumberFormat="1" applyFont="1" applyFill="1" applyBorder="1" applyAlignment="1" applyProtection="1">
      <alignment horizontal="center" vertical="center" wrapText="1"/>
      <protection locked="0"/>
    </xf>
    <xf numFmtId="10" fontId="4" fillId="0" borderId="6" xfId="2" applyNumberFormat="1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4" xfId="0" applyFont="1" applyBorder="1"/>
    <xf numFmtId="0" fontId="5" fillId="0" borderId="3" xfId="0" applyFont="1" applyBorder="1" applyAlignment="1">
      <alignment vertical="center" wrapText="1"/>
    </xf>
    <xf numFmtId="1" fontId="5" fillId="0" borderId="6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left" vertical="center" wrapText="1"/>
    </xf>
    <xf numFmtId="40" fontId="5" fillId="0" borderId="6" xfId="3" applyNumberFormat="1" applyFont="1" applyBorder="1" applyAlignment="1">
      <alignment horizontal="center" vertical="center"/>
    </xf>
    <xf numFmtId="43" fontId="7" fillId="0" borderId="6" xfId="3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left" vertical="center"/>
    </xf>
    <xf numFmtId="2" fontId="5" fillId="0" borderId="4" xfId="0" applyNumberFormat="1" applyFont="1" applyBorder="1" applyAlignment="1">
      <alignment horizontal="left" vertical="center"/>
    </xf>
    <xf numFmtId="166" fontId="10" fillId="0" borderId="3" xfId="0" applyNumberFormat="1" applyFont="1" applyBorder="1" applyAlignment="1">
      <alignment horizontal="left" vertical="center" wrapText="1"/>
    </xf>
    <xf numFmtId="165" fontId="7" fillId="0" borderId="6" xfId="0" applyNumberFormat="1" applyFont="1" applyBorder="1" applyAlignment="1">
      <alignment horizontal="center" vertical="center"/>
    </xf>
    <xf numFmtId="4" fontId="10" fillId="4" borderId="2" xfId="3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 applyProtection="1">
      <alignment vertical="center"/>
      <protection locked="0"/>
    </xf>
    <xf numFmtId="0" fontId="10" fillId="4" borderId="4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left" vertical="center"/>
    </xf>
    <xf numFmtId="165" fontId="15" fillId="2" borderId="4" xfId="0" applyNumberFormat="1" applyFont="1" applyFill="1" applyBorder="1" applyAlignment="1">
      <alignment vertical="center"/>
    </xf>
    <xf numFmtId="165" fontId="15" fillId="2" borderId="4" xfId="0" applyNumberFormat="1" applyFont="1" applyFill="1" applyBorder="1" applyAlignment="1" applyProtection="1">
      <alignment vertical="center"/>
      <protection locked="0"/>
    </xf>
    <xf numFmtId="0" fontId="9" fillId="4" borderId="3" xfId="0" applyFont="1" applyFill="1" applyBorder="1" applyAlignment="1" applyProtection="1">
      <alignment horizontal="right" vertical="center"/>
      <protection locked="0"/>
    </xf>
    <xf numFmtId="44" fontId="4" fillId="4" borderId="5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vertical="center" wrapText="1"/>
    </xf>
    <xf numFmtId="164" fontId="5" fillId="0" borderId="4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left" vertical="center"/>
    </xf>
    <xf numFmtId="2" fontId="5" fillId="0" borderId="3" xfId="0" applyNumberFormat="1" applyFont="1" applyBorder="1" applyAlignment="1">
      <alignment horizontal="center" vertical="center" wrapText="1"/>
    </xf>
    <xf numFmtId="40" fontId="16" fillId="0" borderId="0" xfId="1" applyNumberFormat="1" applyFont="1" applyFill="1" applyAlignment="1">
      <alignment horizontal="right" wrapText="1"/>
    </xf>
    <xf numFmtId="0" fontId="4" fillId="0" borderId="3" xfId="0" applyFont="1" applyBorder="1" applyAlignment="1">
      <alignment horizontal="left" vertical="center" wrapText="1"/>
    </xf>
    <xf numFmtId="43" fontId="0" fillId="0" borderId="0" xfId="0" applyNumberFormat="1" applyAlignment="1">
      <alignment wrapText="1"/>
    </xf>
    <xf numFmtId="43" fontId="0" fillId="0" borderId="0" xfId="1" applyFont="1" applyAlignment="1">
      <alignment wrapText="1"/>
    </xf>
    <xf numFmtId="44" fontId="7" fillId="5" borderId="2" xfId="1" applyNumberFormat="1" applyFont="1" applyFill="1" applyBorder="1" applyAlignment="1">
      <alignment horizontal="left" vertical="center"/>
    </xf>
    <xf numFmtId="0" fontId="7" fillId="5" borderId="4" xfId="0" applyFont="1" applyFill="1" applyBorder="1" applyAlignment="1" applyProtection="1">
      <alignment horizontal="left" vertical="center"/>
      <protection locked="0"/>
    </xf>
    <xf numFmtId="0" fontId="7" fillId="5" borderId="4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2" fontId="7" fillId="5" borderId="6" xfId="0" applyNumberFormat="1" applyFont="1" applyFill="1" applyBorder="1" applyAlignment="1">
      <alignment horizontal="center" vertical="center"/>
    </xf>
    <xf numFmtId="4" fontId="4" fillId="0" borderId="8" xfId="3" applyNumberFormat="1" applyFont="1" applyBorder="1" applyAlignment="1">
      <alignment vertical="center" wrapText="1"/>
    </xf>
    <xf numFmtId="4" fontId="4" fillId="0" borderId="8" xfId="3" applyNumberFormat="1" applyFont="1" applyBorder="1" applyAlignment="1" applyProtection="1">
      <alignment vertical="center" wrapText="1"/>
      <protection locked="0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left" vertical="center" wrapText="1"/>
    </xf>
    <xf numFmtId="164" fontId="17" fillId="0" borderId="6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40" fontId="0" fillId="0" borderId="0" xfId="1" applyNumberFormat="1" applyFont="1" applyFill="1" applyBorder="1" applyAlignment="1">
      <alignment horizontal="right" wrapText="1"/>
    </xf>
    <xf numFmtId="2" fontId="4" fillId="0" borderId="5" xfId="0" applyNumberFormat="1" applyFont="1" applyBorder="1" applyAlignment="1">
      <alignment horizontal="center" vertical="center"/>
    </xf>
    <xf numFmtId="2" fontId="18" fillId="0" borderId="6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2" borderId="6" xfId="0" applyFont="1" applyFill="1" applyBorder="1" applyAlignment="1">
      <alignment horizontal="left" vertical="center" wrapText="1"/>
    </xf>
    <xf numFmtId="4" fontId="4" fillId="0" borderId="2" xfId="3" applyNumberFormat="1" applyFont="1" applyBorder="1" applyAlignment="1">
      <alignment vertical="center" wrapText="1"/>
    </xf>
    <xf numFmtId="4" fontId="4" fillId="0" borderId="4" xfId="3" applyNumberFormat="1" applyFont="1" applyBorder="1" applyAlignment="1" applyProtection="1">
      <alignment vertical="center" wrapText="1"/>
      <protection locked="0"/>
    </xf>
    <xf numFmtId="164" fontId="4" fillId="0" borderId="4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4" fontId="19" fillId="6" borderId="10" xfId="0" applyNumberFormat="1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2" fontId="19" fillId="6" borderId="10" xfId="0" applyNumberFormat="1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center" vertical="center" wrapText="1"/>
    </xf>
    <xf numFmtId="2" fontId="19" fillId="6" borderId="6" xfId="0" applyNumberFormat="1" applyFont="1" applyFill="1" applyBorder="1" applyAlignment="1">
      <alignment horizontal="center" vertical="center"/>
    </xf>
    <xf numFmtId="0" fontId="2" fillId="0" borderId="0" xfId="0" applyFont="1"/>
    <xf numFmtId="165" fontId="20" fillId="2" borderId="4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wrapText="1"/>
    </xf>
    <xf numFmtId="4" fontId="21" fillId="0" borderId="1" xfId="0" applyNumberFormat="1" applyFont="1" applyBorder="1" applyAlignment="1">
      <alignment horizontal="left" vertical="center" wrapText="1" indent="1"/>
    </xf>
    <xf numFmtId="165" fontId="2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wrapText="1"/>
    </xf>
    <xf numFmtId="4" fontId="23" fillId="0" borderId="0" xfId="0" applyNumberFormat="1" applyFont="1" applyAlignment="1">
      <alignment horizontal="center" vertical="center" wrapText="1"/>
    </xf>
    <xf numFmtId="165" fontId="22" fillId="0" borderId="0" xfId="0" applyNumberFormat="1" applyFont="1" applyAlignment="1">
      <alignment horizontal="center" vertical="top"/>
    </xf>
    <xf numFmtId="165" fontId="24" fillId="0" borderId="0" xfId="0" applyNumberFormat="1" applyFont="1" applyAlignment="1">
      <alignment horizontal="center" wrapText="1"/>
    </xf>
    <xf numFmtId="4" fontId="21" fillId="0" borderId="0" xfId="0" applyNumberFormat="1" applyFont="1" applyAlignment="1">
      <alignment horizontal="center" vertical="center" wrapText="1"/>
    </xf>
    <xf numFmtId="165" fontId="25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 applyProtection="1">
      <alignment horizontal="center"/>
      <protection locked="0"/>
    </xf>
    <xf numFmtId="165" fontId="27" fillId="0" borderId="0" xfId="0" applyNumberFormat="1" applyFont="1" applyAlignment="1" applyProtection="1">
      <alignment horizontal="center" vertical="center"/>
      <protection locked="0"/>
    </xf>
    <xf numFmtId="165" fontId="27" fillId="0" borderId="0" xfId="0" applyNumberFormat="1" applyFont="1" applyAlignment="1" applyProtection="1">
      <alignment vertical="center"/>
      <protection locked="0"/>
    </xf>
    <xf numFmtId="165" fontId="27" fillId="0" borderId="0" xfId="0" applyNumberFormat="1" applyFont="1" applyAlignment="1" applyProtection="1">
      <alignment horizontal="center" vertical="center"/>
      <protection locked="0"/>
    </xf>
  </cellXfs>
  <cellStyles count="4">
    <cellStyle name="Comma" xfId="1" builtinId="3"/>
    <cellStyle name="Millares 2" xfId="3" xr:uid="{FD4F4A21-75E3-4121-8502-C5E8E487B332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5411C-C573-4134-977A-2647050C69DE}">
  <sheetPr>
    <pageSetUpPr fitToPage="1"/>
  </sheetPr>
  <dimension ref="A1:M86"/>
  <sheetViews>
    <sheetView showGridLines="0" tabSelected="1" view="pageBreakPreview" topLeftCell="A3" zoomScale="91" zoomScaleNormal="100" zoomScaleSheetLayoutView="91" workbookViewId="0">
      <selection activeCell="G74" sqref="G74"/>
    </sheetView>
  </sheetViews>
  <sheetFormatPr defaultColWidth="11.42578125" defaultRowHeight="14.25" x14ac:dyDescent="0.2"/>
  <cols>
    <col min="1" max="1" width="7.5703125" style="3" customWidth="1"/>
    <col min="2" max="2" width="50.5703125" style="1" customWidth="1"/>
    <col min="3" max="4" width="8.140625" style="2" bestFit="1" customWidth="1"/>
    <col min="5" max="5" width="9.5703125" style="2" customWidth="1"/>
    <col min="6" max="6" width="11" style="2" customWidth="1"/>
    <col min="7" max="7" width="9.7109375" style="2" bestFit="1" customWidth="1"/>
    <col min="8" max="8" width="8.140625" style="2" bestFit="1" customWidth="1"/>
    <col min="9" max="9" width="15.85546875" style="2" customWidth="1"/>
    <col min="10" max="10" width="20.5703125" style="2" customWidth="1"/>
    <col min="11" max="11" width="9" style="1" customWidth="1"/>
    <col min="12" max="12" width="11.5703125" style="1" customWidth="1"/>
    <col min="13" max="13" width="12" style="1" bestFit="1" customWidth="1"/>
    <col min="14" max="16384" width="11.42578125" style="1"/>
  </cols>
  <sheetData>
    <row r="1" spans="1:11" ht="20.25" customHeight="1" x14ac:dyDescent="0.2">
      <c r="A1" s="130" t="s">
        <v>80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1" ht="16.5" customHeight="1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8"/>
    </row>
    <row r="3" spans="1:11" ht="16.5" customHeight="1" x14ac:dyDescent="0.2">
      <c r="A3" s="128"/>
      <c r="B3" s="128"/>
      <c r="C3" s="128"/>
      <c r="D3" s="128"/>
      <c r="E3" s="128"/>
      <c r="F3" s="128"/>
      <c r="G3" s="128"/>
      <c r="H3" s="128"/>
      <c r="I3" s="128"/>
      <c r="J3" s="128"/>
    </row>
    <row r="4" spans="1:11" ht="16.5" customHeight="1" x14ac:dyDescent="0.2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1" ht="9.75" customHeight="1" x14ac:dyDescent="0.3">
      <c r="A5" s="127"/>
      <c r="B5" s="127"/>
      <c r="C5" s="127"/>
      <c r="D5" s="127"/>
      <c r="E5" s="127"/>
      <c r="F5" s="127"/>
      <c r="G5" s="127"/>
      <c r="H5" s="127"/>
      <c r="I5" s="127"/>
      <c r="J5" s="127"/>
    </row>
    <row r="6" spans="1:11" ht="27.75" customHeight="1" x14ac:dyDescent="0.2">
      <c r="A6" s="126" t="s">
        <v>79</v>
      </c>
      <c r="B6" s="126"/>
      <c r="C6" s="126"/>
      <c r="D6" s="126"/>
      <c r="E6" s="126"/>
      <c r="F6" s="126"/>
      <c r="G6" s="126"/>
      <c r="H6" s="126"/>
      <c r="I6" s="126"/>
      <c r="J6" s="126"/>
    </row>
    <row r="7" spans="1:11" ht="18" customHeight="1" x14ac:dyDescent="0.25">
      <c r="A7" s="123" t="s">
        <v>78</v>
      </c>
      <c r="B7" s="125" t="s">
        <v>77</v>
      </c>
      <c r="C7" s="122"/>
      <c r="D7" s="122"/>
      <c r="E7" s="122"/>
      <c r="F7" s="122"/>
      <c r="G7" s="122"/>
      <c r="H7" s="122"/>
      <c r="I7" s="122"/>
      <c r="J7" s="122"/>
      <c r="K7" s="124"/>
    </row>
    <row r="8" spans="1:11" ht="20.25" customHeight="1" x14ac:dyDescent="0.2">
      <c r="A8" s="123"/>
      <c r="B8" s="122"/>
      <c r="C8" s="122"/>
      <c r="D8" s="122"/>
      <c r="E8" s="122"/>
      <c r="F8" s="122"/>
      <c r="G8" s="122"/>
      <c r="H8" s="122"/>
      <c r="I8" s="122"/>
      <c r="J8" s="122"/>
      <c r="K8" s="121"/>
    </row>
    <row r="9" spans="1:11" ht="21.75" customHeight="1" x14ac:dyDescent="0.25">
      <c r="A9" s="120" t="s">
        <v>76</v>
      </c>
      <c r="B9" s="119" t="s">
        <v>75</v>
      </c>
      <c r="C9" s="119"/>
      <c r="D9" s="119"/>
      <c r="E9" s="119"/>
      <c r="F9" s="119"/>
      <c r="G9" s="119"/>
      <c r="H9" s="119"/>
      <c r="I9" s="119"/>
      <c r="J9" s="119"/>
      <c r="K9" s="118"/>
    </row>
    <row r="10" spans="1:11" s="116" customFormat="1" ht="14.25" customHeight="1" x14ac:dyDescent="0.2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1" customFormat="1" ht="39" customHeight="1" x14ac:dyDescent="0.25">
      <c r="A11" s="115" t="s">
        <v>11</v>
      </c>
      <c r="B11" s="113" t="s">
        <v>74</v>
      </c>
      <c r="C11" s="114" t="s">
        <v>73</v>
      </c>
      <c r="D11" s="114" t="s">
        <v>72</v>
      </c>
      <c r="E11" s="114" t="s">
        <v>71</v>
      </c>
      <c r="F11" s="114" t="s">
        <v>70</v>
      </c>
      <c r="G11" s="113" t="s">
        <v>69</v>
      </c>
      <c r="H11" s="113" t="s">
        <v>68</v>
      </c>
      <c r="I11" s="112" t="s">
        <v>67</v>
      </c>
      <c r="J11" s="111" t="s">
        <v>66</v>
      </c>
    </row>
    <row r="12" spans="1:11" customFormat="1" ht="18.75" customHeight="1" x14ac:dyDescent="0.25">
      <c r="A12" s="79">
        <v>1</v>
      </c>
      <c r="B12" s="78" t="s">
        <v>65</v>
      </c>
      <c r="C12" s="77"/>
      <c r="D12" s="77"/>
      <c r="E12" s="77"/>
      <c r="F12" s="77"/>
      <c r="G12" s="77"/>
      <c r="H12" s="77"/>
      <c r="I12" s="77"/>
      <c r="J12" s="75">
        <f>SUBTOTAL(9,J13:J17)</f>
        <v>0</v>
      </c>
    </row>
    <row r="13" spans="1:11" s="22" customFormat="1" ht="31.5" x14ac:dyDescent="0.25">
      <c r="A13" s="97">
        <f>A12+0.01</f>
        <v>1.01</v>
      </c>
      <c r="B13" s="110" t="s">
        <v>64</v>
      </c>
      <c r="C13" s="109">
        <v>2.0299999999999998</v>
      </c>
      <c r="D13" s="109">
        <v>2.06</v>
      </c>
      <c r="E13" s="93">
        <f>+C13*D13</f>
        <v>4.1818</v>
      </c>
      <c r="F13" s="93">
        <f>+E13*G13</f>
        <v>12.545400000000001</v>
      </c>
      <c r="G13" s="91">
        <v>3</v>
      </c>
      <c r="H13" s="91" t="s">
        <v>23</v>
      </c>
      <c r="I13" s="65"/>
      <c r="J13" s="42">
        <f>ROUND(F13*I13,2)</f>
        <v>0</v>
      </c>
    </row>
    <row r="14" spans="1:11" s="22" customFormat="1" ht="31.5" x14ac:dyDescent="0.25">
      <c r="A14" s="97">
        <f>A13+0.01</f>
        <v>1.02</v>
      </c>
      <c r="B14" s="101" t="s">
        <v>63</v>
      </c>
      <c r="C14" s="95">
        <v>1.94</v>
      </c>
      <c r="D14" s="95">
        <v>2.06</v>
      </c>
      <c r="E14" s="93">
        <f>+C14*D14</f>
        <v>3.9964</v>
      </c>
      <c r="F14" s="93">
        <f>+E14*G14</f>
        <v>23.978400000000001</v>
      </c>
      <c r="G14" s="99">
        <v>6</v>
      </c>
      <c r="H14" s="91" t="s">
        <v>23</v>
      </c>
      <c r="I14" s="65"/>
      <c r="J14" s="42">
        <f>ROUND(F14*I14,2)</f>
        <v>0</v>
      </c>
    </row>
    <row r="15" spans="1:11" s="22" customFormat="1" ht="31.5" x14ac:dyDescent="0.25">
      <c r="A15" s="97">
        <f>A14+0.01</f>
        <v>1.03</v>
      </c>
      <c r="B15" s="101" t="s">
        <v>62</v>
      </c>
      <c r="C15" s="95">
        <v>1.02</v>
      </c>
      <c r="D15" s="95">
        <v>2.06</v>
      </c>
      <c r="E15" s="93">
        <f>+C15*D15</f>
        <v>2.1012</v>
      </c>
      <c r="F15" s="93">
        <f>+E15*G15</f>
        <v>10.506</v>
      </c>
      <c r="G15" s="99">
        <v>5</v>
      </c>
      <c r="H15" s="91" t="s">
        <v>23</v>
      </c>
      <c r="I15" s="65"/>
      <c r="J15" s="42">
        <f>ROUND(F15*I15,2)</f>
        <v>0</v>
      </c>
    </row>
    <row r="16" spans="1:11" s="22" customFormat="1" ht="31.5" x14ac:dyDescent="0.25">
      <c r="A16" s="97">
        <f>A15+0.01</f>
        <v>1.04</v>
      </c>
      <c r="B16" s="101" t="s">
        <v>61</v>
      </c>
      <c r="C16" s="98">
        <v>1</v>
      </c>
      <c r="D16" s="95">
        <v>1.5</v>
      </c>
      <c r="E16" s="93">
        <f>+C16*D16</f>
        <v>1.5</v>
      </c>
      <c r="F16" s="93">
        <f>+E16*G16</f>
        <v>1.5</v>
      </c>
      <c r="G16" s="99">
        <v>1</v>
      </c>
      <c r="H16" s="91" t="s">
        <v>23</v>
      </c>
      <c r="I16" s="65"/>
      <c r="J16" s="42">
        <f>ROUND(F16*I16,2)</f>
        <v>0</v>
      </c>
    </row>
    <row r="17" spans="1:10" s="22" customFormat="1" ht="31.5" x14ac:dyDescent="0.25">
      <c r="A17" s="97">
        <f>A16+0.01</f>
        <v>1.05</v>
      </c>
      <c r="B17" s="101" t="s">
        <v>60</v>
      </c>
      <c r="C17" s="98">
        <v>6.09</v>
      </c>
      <c r="D17" s="95">
        <v>0.76</v>
      </c>
      <c r="E17" s="93">
        <f>+C17*D17</f>
        <v>4.6284000000000001</v>
      </c>
      <c r="F17" s="93">
        <f>+E17*G17</f>
        <v>18.5136</v>
      </c>
      <c r="G17" s="99">
        <v>4</v>
      </c>
      <c r="H17" s="91" t="s">
        <v>23</v>
      </c>
      <c r="I17" s="65"/>
      <c r="J17" s="42">
        <f>ROUND(F17*I17,2)</f>
        <v>0</v>
      </c>
    </row>
    <row r="18" spans="1:10" s="22" customFormat="1" ht="15.75" x14ac:dyDescent="0.25">
      <c r="A18" s="70"/>
      <c r="B18" s="107"/>
      <c r="C18" s="106"/>
      <c r="D18" s="105"/>
      <c r="E18" s="108"/>
      <c r="F18" s="84">
        <f>SUM(F13:F17)</f>
        <v>67.043400000000005</v>
      </c>
      <c r="G18" s="108"/>
      <c r="H18" s="104"/>
      <c r="I18" s="103"/>
      <c r="J18" s="102"/>
    </row>
    <row r="19" spans="1:10" s="22" customFormat="1" ht="19.5" customHeight="1" x14ac:dyDescent="0.25">
      <c r="A19" s="79">
        <f>+A12+1</f>
        <v>2</v>
      </c>
      <c r="B19" s="78" t="s">
        <v>59</v>
      </c>
      <c r="C19" s="77"/>
      <c r="D19" s="77"/>
      <c r="E19" s="77"/>
      <c r="F19" s="77"/>
      <c r="G19" s="77"/>
      <c r="H19" s="77"/>
      <c r="I19" s="76"/>
      <c r="J19" s="75">
        <f>SUBTOTAL(9,J20:J31)</f>
        <v>0</v>
      </c>
    </row>
    <row r="20" spans="1:10" s="22" customFormat="1" ht="33" customHeight="1" x14ac:dyDescent="0.25">
      <c r="A20" s="97">
        <f>A19+0.01</f>
        <v>2.0099999999999998</v>
      </c>
      <c r="B20" s="96" t="s">
        <v>58</v>
      </c>
      <c r="C20" s="95">
        <v>1.88</v>
      </c>
      <c r="D20" s="95">
        <v>3.21</v>
      </c>
      <c r="E20" s="94">
        <f>(D20*C20)</f>
        <v>6.0347999999999997</v>
      </c>
      <c r="F20" s="93">
        <f>+E20*G20</f>
        <v>54.313199999999995</v>
      </c>
      <c r="G20" s="92">
        <f>3*3</f>
        <v>9</v>
      </c>
      <c r="H20" s="91" t="s">
        <v>23</v>
      </c>
      <c r="I20" s="65"/>
      <c r="J20" s="42">
        <f>ROUND(F20*I20,2)</f>
        <v>0</v>
      </c>
    </row>
    <row r="21" spans="1:10" s="22" customFormat="1" ht="33" customHeight="1" x14ac:dyDescent="0.25">
      <c r="A21" s="97">
        <f>A20+0.01</f>
        <v>2.0199999999999996</v>
      </c>
      <c r="B21" s="96" t="s">
        <v>57</v>
      </c>
      <c r="C21" s="95">
        <v>1.83</v>
      </c>
      <c r="D21" s="95">
        <v>3.21</v>
      </c>
      <c r="E21" s="94">
        <f>(D21*C21)</f>
        <v>5.8742999999999999</v>
      </c>
      <c r="F21" s="93">
        <f>+E21*G21</f>
        <v>105.73739999999999</v>
      </c>
      <c r="G21" s="92">
        <f>6*3</f>
        <v>18</v>
      </c>
      <c r="H21" s="91" t="s">
        <v>23</v>
      </c>
      <c r="I21" s="65"/>
      <c r="J21" s="42">
        <f>ROUND(F21*I21,2)</f>
        <v>0</v>
      </c>
    </row>
    <row r="22" spans="1:10" s="22" customFormat="1" ht="33" customHeight="1" x14ac:dyDescent="0.25">
      <c r="A22" s="97">
        <f>A21+0.01</f>
        <v>2.0299999999999994</v>
      </c>
      <c r="B22" s="96" t="s">
        <v>56</v>
      </c>
      <c r="C22" s="95">
        <v>1.72</v>
      </c>
      <c r="D22" s="95">
        <v>3.21</v>
      </c>
      <c r="E22" s="94">
        <f>(D22*C22)</f>
        <v>5.5211999999999994</v>
      </c>
      <c r="F22" s="93">
        <f>+E22*G22</f>
        <v>215.32679999999999</v>
      </c>
      <c r="G22" s="92">
        <f>13*3</f>
        <v>39</v>
      </c>
      <c r="H22" s="91" t="s">
        <v>23</v>
      </c>
      <c r="I22" s="65"/>
      <c r="J22" s="42">
        <f>ROUND(F22*I22,2)</f>
        <v>0</v>
      </c>
    </row>
    <row r="23" spans="1:10" s="22" customFormat="1" ht="33" customHeight="1" x14ac:dyDescent="0.25">
      <c r="A23" s="97">
        <f>A22+0.01</f>
        <v>2.0399999999999991</v>
      </c>
      <c r="B23" s="96" t="s">
        <v>55</v>
      </c>
      <c r="C23" s="95">
        <v>1.75</v>
      </c>
      <c r="D23" s="95">
        <v>3.21</v>
      </c>
      <c r="E23" s="94">
        <f>(D23*C23)</f>
        <v>5.6174999999999997</v>
      </c>
      <c r="F23" s="93">
        <f>+E23*G23</f>
        <v>33.704999999999998</v>
      </c>
      <c r="G23" s="92">
        <f>2*3</f>
        <v>6</v>
      </c>
      <c r="H23" s="91" t="s">
        <v>23</v>
      </c>
      <c r="I23" s="65"/>
      <c r="J23" s="42">
        <f>ROUND(F23*I23,2)</f>
        <v>0</v>
      </c>
    </row>
    <row r="24" spans="1:10" s="22" customFormat="1" ht="33" customHeight="1" x14ac:dyDescent="0.25">
      <c r="A24" s="97">
        <f>A23+0.01</f>
        <v>2.0499999999999989</v>
      </c>
      <c r="B24" s="96" t="s">
        <v>54</v>
      </c>
      <c r="C24" s="95">
        <v>1.82</v>
      </c>
      <c r="D24" s="95">
        <v>3.21</v>
      </c>
      <c r="E24" s="94">
        <f>(D24*C24)</f>
        <v>5.8422000000000001</v>
      </c>
      <c r="F24" s="93">
        <f>+E24*G24</f>
        <v>35.053200000000004</v>
      </c>
      <c r="G24" s="92">
        <f>2*3</f>
        <v>6</v>
      </c>
      <c r="H24" s="91" t="s">
        <v>23</v>
      </c>
      <c r="I24" s="65"/>
      <c r="J24" s="42">
        <f>ROUND(F24*I24,2)</f>
        <v>0</v>
      </c>
    </row>
    <row r="25" spans="1:10" s="22" customFormat="1" ht="33" customHeight="1" x14ac:dyDescent="0.25">
      <c r="A25" s="97">
        <f>A24+0.01</f>
        <v>2.0599999999999987</v>
      </c>
      <c r="B25" s="96" t="s">
        <v>53</v>
      </c>
      <c r="C25" s="98">
        <v>1.84</v>
      </c>
      <c r="D25" s="95">
        <v>3.21</v>
      </c>
      <c r="E25" s="94">
        <f>(D25*C25)</f>
        <v>5.9064000000000005</v>
      </c>
      <c r="F25" s="93">
        <f>+E25*G25</f>
        <v>17.719200000000001</v>
      </c>
      <c r="G25" s="92">
        <f>1*3</f>
        <v>3</v>
      </c>
      <c r="H25" s="91" t="s">
        <v>23</v>
      </c>
      <c r="I25" s="65"/>
      <c r="J25" s="42">
        <f>ROUND(F25*I25,2)</f>
        <v>0</v>
      </c>
    </row>
    <row r="26" spans="1:10" s="22" customFormat="1" ht="33" customHeight="1" x14ac:dyDescent="0.25">
      <c r="A26" s="97">
        <f>A25+0.01</f>
        <v>2.0699999999999985</v>
      </c>
      <c r="B26" s="96" t="s">
        <v>52</v>
      </c>
      <c r="C26" s="98">
        <v>2.0499999999999998</v>
      </c>
      <c r="D26" s="95">
        <v>3.21</v>
      </c>
      <c r="E26" s="94">
        <f>(D26*C26)</f>
        <v>6.5804999999999998</v>
      </c>
      <c r="F26" s="93">
        <f>+E26*G26</f>
        <v>39.482999999999997</v>
      </c>
      <c r="G26" s="99">
        <f>2*3</f>
        <v>6</v>
      </c>
      <c r="H26" s="91" t="s">
        <v>23</v>
      </c>
      <c r="I26" s="65"/>
      <c r="J26" s="42">
        <f>ROUND(F26*I26,2)</f>
        <v>0</v>
      </c>
    </row>
    <row r="27" spans="1:10" s="22" customFormat="1" ht="33" customHeight="1" x14ac:dyDescent="0.25">
      <c r="A27" s="97">
        <f>A26+0.01</f>
        <v>2.0799999999999983</v>
      </c>
      <c r="B27" s="96" t="s">
        <v>51</v>
      </c>
      <c r="C27" s="98">
        <v>1.96</v>
      </c>
      <c r="D27" s="95">
        <v>3.21</v>
      </c>
      <c r="E27" s="94">
        <f>(D27*C27)</f>
        <v>6.2915999999999999</v>
      </c>
      <c r="F27" s="93">
        <f>+E27*G27</f>
        <v>18.8748</v>
      </c>
      <c r="G27" s="99">
        <f>1*3</f>
        <v>3</v>
      </c>
      <c r="H27" s="91" t="s">
        <v>23</v>
      </c>
      <c r="I27" s="65"/>
      <c r="J27" s="42">
        <f>ROUND(F27*I27,2)</f>
        <v>0</v>
      </c>
    </row>
    <row r="28" spans="1:10" s="22" customFormat="1" ht="33" customHeight="1" x14ac:dyDescent="0.25">
      <c r="A28" s="97">
        <f>A27+0.01</f>
        <v>2.0899999999999981</v>
      </c>
      <c r="B28" s="96" t="s">
        <v>50</v>
      </c>
      <c r="C28" s="98">
        <v>2.95</v>
      </c>
      <c r="D28" s="95">
        <v>3.21</v>
      </c>
      <c r="E28" s="94">
        <f>(D28*C28)</f>
        <v>9.4695</v>
      </c>
      <c r="F28" s="93">
        <f>+E28*G28</f>
        <v>56.817</v>
      </c>
      <c r="G28" s="99">
        <f>2*3</f>
        <v>6</v>
      </c>
      <c r="H28" s="91" t="s">
        <v>23</v>
      </c>
      <c r="I28" s="65"/>
      <c r="J28" s="42">
        <f>ROUND(F28*I28,2)</f>
        <v>0</v>
      </c>
    </row>
    <row r="29" spans="1:10" s="22" customFormat="1" ht="33" customHeight="1" x14ac:dyDescent="0.25">
      <c r="A29" s="97">
        <f>A28+0.01</f>
        <v>2.0999999999999979</v>
      </c>
      <c r="B29" s="96" t="s">
        <v>49</v>
      </c>
      <c r="C29" s="98">
        <v>1.47</v>
      </c>
      <c r="D29" s="95">
        <v>3.21</v>
      </c>
      <c r="E29" s="94">
        <f>(D29*C29)</f>
        <v>4.7187000000000001</v>
      </c>
      <c r="F29" s="93">
        <f>+E29*G29</f>
        <v>14.1561</v>
      </c>
      <c r="G29" s="92">
        <f>1*3</f>
        <v>3</v>
      </c>
      <c r="H29" s="91" t="s">
        <v>23</v>
      </c>
      <c r="I29" s="65"/>
      <c r="J29" s="42">
        <f>ROUND(F29*I29,2)</f>
        <v>0</v>
      </c>
    </row>
    <row r="30" spans="1:10" s="22" customFormat="1" ht="33" customHeight="1" x14ac:dyDescent="0.25">
      <c r="A30" s="97">
        <f>A29+0.01</f>
        <v>2.1099999999999977</v>
      </c>
      <c r="B30" s="96" t="s">
        <v>48</v>
      </c>
      <c r="C30" s="98">
        <v>2.99</v>
      </c>
      <c r="D30" s="95">
        <v>3.21</v>
      </c>
      <c r="E30" s="94">
        <f>(D30*C30)</f>
        <v>9.597900000000001</v>
      </c>
      <c r="F30" s="93">
        <f>+E30*G30</f>
        <v>57.587400000000002</v>
      </c>
      <c r="G30" s="99">
        <f>2*3</f>
        <v>6</v>
      </c>
      <c r="H30" s="91" t="s">
        <v>23</v>
      </c>
      <c r="I30" s="65"/>
      <c r="J30" s="42">
        <f>ROUND(F30*I30,2)</f>
        <v>0</v>
      </c>
    </row>
    <row r="31" spans="1:10" s="22" customFormat="1" ht="33" customHeight="1" x14ac:dyDescent="0.25">
      <c r="A31" s="97">
        <f>A30+0.01</f>
        <v>2.1199999999999974</v>
      </c>
      <c r="B31" s="96" t="s">
        <v>47</v>
      </c>
      <c r="C31" s="98">
        <v>1.5</v>
      </c>
      <c r="D31" s="95">
        <v>3.21</v>
      </c>
      <c r="E31" s="94">
        <f>(D31*C31)</f>
        <v>4.8149999999999995</v>
      </c>
      <c r="F31" s="93">
        <f>+E31*G31</f>
        <v>14.444999999999999</v>
      </c>
      <c r="G31" s="92">
        <f>1*3</f>
        <v>3</v>
      </c>
      <c r="H31" s="91" t="s">
        <v>23</v>
      </c>
      <c r="I31" s="65"/>
      <c r="J31" s="42">
        <f>ROUND(F31*I31,2)</f>
        <v>0</v>
      </c>
    </row>
    <row r="32" spans="1:10" s="22" customFormat="1" ht="15.75" x14ac:dyDescent="0.25">
      <c r="A32" s="70"/>
      <c r="B32" s="107"/>
      <c r="C32" s="106"/>
      <c r="D32" s="105"/>
      <c r="E32" s="85"/>
      <c r="F32" s="84">
        <f>SUM(F20:F31)</f>
        <v>663.21810000000005</v>
      </c>
      <c r="G32" s="85"/>
      <c r="H32" s="104"/>
      <c r="I32" s="103"/>
      <c r="J32" s="102"/>
    </row>
    <row r="33" spans="1:13" s="22" customFormat="1" ht="20.25" customHeight="1" x14ac:dyDescent="0.25">
      <c r="A33" s="79">
        <f>+A19+1</f>
        <v>3</v>
      </c>
      <c r="B33" s="78" t="s">
        <v>46</v>
      </c>
      <c r="C33" s="77"/>
      <c r="D33" s="77"/>
      <c r="E33" s="77"/>
      <c r="F33" s="77"/>
      <c r="G33" s="77"/>
      <c r="H33" s="77"/>
      <c r="I33" s="76"/>
      <c r="J33" s="75">
        <f>SUBTOTAL(9,J34)</f>
        <v>0</v>
      </c>
    </row>
    <row r="34" spans="1:13" s="22" customFormat="1" ht="31.5" x14ac:dyDescent="0.25">
      <c r="A34" s="97">
        <f>A33+0.01</f>
        <v>3.01</v>
      </c>
      <c r="B34" s="96" t="s">
        <v>45</v>
      </c>
      <c r="C34" s="95">
        <v>1.8</v>
      </c>
      <c r="D34" s="95">
        <v>1.9</v>
      </c>
      <c r="E34" s="94">
        <f>(D34*C34)</f>
        <v>3.42</v>
      </c>
      <c r="F34" s="93">
        <f>+E34*G34</f>
        <v>78.66</v>
      </c>
      <c r="G34" s="92">
        <v>23</v>
      </c>
      <c r="H34" s="91" t="s">
        <v>23</v>
      </c>
      <c r="I34" s="65"/>
      <c r="J34" s="42">
        <f>ROUND(F34*I34,2)</f>
        <v>0</v>
      </c>
    </row>
    <row r="35" spans="1:13" s="22" customFormat="1" ht="15.75" x14ac:dyDescent="0.25">
      <c r="A35" s="89"/>
      <c r="B35" s="88"/>
      <c r="C35" s="87"/>
      <c r="D35" s="86"/>
      <c r="E35" s="85"/>
      <c r="F35" s="84">
        <f>SUM(F34)</f>
        <v>78.66</v>
      </c>
      <c r="G35" s="83"/>
      <c r="H35" s="82"/>
      <c r="I35" s="81"/>
      <c r="J35" s="80"/>
    </row>
    <row r="36" spans="1:13" customFormat="1" ht="19.5" customHeight="1" x14ac:dyDescent="0.25">
      <c r="A36" s="79">
        <f>+A33+1</f>
        <v>4</v>
      </c>
      <c r="B36" s="78" t="s">
        <v>44</v>
      </c>
      <c r="C36" s="77"/>
      <c r="D36" s="77"/>
      <c r="E36" s="77"/>
      <c r="F36" s="77"/>
      <c r="G36" s="77"/>
      <c r="H36" s="77"/>
      <c r="I36" s="76"/>
      <c r="J36" s="75">
        <f>SUBTOTAL(9,J37:J41)</f>
        <v>0</v>
      </c>
    </row>
    <row r="37" spans="1:13" s="22" customFormat="1" ht="34.5" customHeight="1" x14ac:dyDescent="0.25">
      <c r="A37" s="97">
        <f>A36+0.01</f>
        <v>4.01</v>
      </c>
      <c r="B37" s="101" t="s">
        <v>43</v>
      </c>
      <c r="C37" s="95">
        <v>2.0299999999999998</v>
      </c>
      <c r="D37" s="95">
        <v>2.06</v>
      </c>
      <c r="E37" s="94">
        <f>(D37*C37)</f>
        <v>4.1818</v>
      </c>
      <c r="F37" s="93">
        <f>+E37*G37</f>
        <v>12.545400000000001</v>
      </c>
      <c r="G37" s="99">
        <v>3</v>
      </c>
      <c r="H37" s="91" t="s">
        <v>23</v>
      </c>
      <c r="I37" s="65"/>
      <c r="J37" s="42">
        <f>ROUND(F37*I37,2)</f>
        <v>0</v>
      </c>
      <c r="K37" s="71"/>
    </row>
    <row r="38" spans="1:13" s="22" customFormat="1" ht="34.5" customHeight="1" x14ac:dyDescent="0.25">
      <c r="A38" s="97">
        <f>A37+0.01</f>
        <v>4.0199999999999996</v>
      </c>
      <c r="B38" s="101" t="s">
        <v>42</v>
      </c>
      <c r="C38" s="95">
        <v>1.94</v>
      </c>
      <c r="D38" s="95">
        <v>2.06</v>
      </c>
      <c r="E38" s="94">
        <f>(D38*C38)</f>
        <v>3.9964</v>
      </c>
      <c r="F38" s="93">
        <f>+E38*G38</f>
        <v>23.978400000000001</v>
      </c>
      <c r="G38" s="99">
        <v>6</v>
      </c>
      <c r="H38" s="91" t="s">
        <v>23</v>
      </c>
      <c r="I38" s="65"/>
      <c r="J38" s="42">
        <f>ROUND(F38*I38,2)</f>
        <v>0</v>
      </c>
      <c r="K38" s="71"/>
    </row>
    <row r="39" spans="1:13" s="22" customFormat="1" ht="34.5" customHeight="1" x14ac:dyDescent="0.25">
      <c r="A39" s="97">
        <f>A38+0.01</f>
        <v>4.0299999999999994</v>
      </c>
      <c r="B39" s="101" t="s">
        <v>41</v>
      </c>
      <c r="C39" s="95">
        <v>1.02</v>
      </c>
      <c r="D39" s="95">
        <v>2.06</v>
      </c>
      <c r="E39" s="94">
        <f>(D39*C39)</f>
        <v>2.1012</v>
      </c>
      <c r="F39" s="93">
        <f>+E39*G39</f>
        <v>10.506</v>
      </c>
      <c r="G39" s="99">
        <v>5</v>
      </c>
      <c r="H39" s="91" t="s">
        <v>23</v>
      </c>
      <c r="I39" s="65"/>
      <c r="J39" s="42">
        <f>ROUND(F39*I39,2)</f>
        <v>0</v>
      </c>
      <c r="K39" s="71"/>
      <c r="L39" s="74"/>
    </row>
    <row r="40" spans="1:13" s="22" customFormat="1" ht="34.5" customHeight="1" x14ac:dyDescent="0.25">
      <c r="A40" s="97">
        <f>A39+0.01</f>
        <v>4.0399999999999991</v>
      </c>
      <c r="B40" s="101" t="s">
        <v>40</v>
      </c>
      <c r="C40" s="98">
        <v>1</v>
      </c>
      <c r="D40" s="95">
        <v>1.5</v>
      </c>
      <c r="E40" s="94">
        <f>(D40*C40)</f>
        <v>1.5</v>
      </c>
      <c r="F40" s="93">
        <f>+E40*G40</f>
        <v>1.5</v>
      </c>
      <c r="G40" s="99">
        <v>1</v>
      </c>
      <c r="H40" s="91" t="s">
        <v>23</v>
      </c>
      <c r="I40" s="65"/>
      <c r="J40" s="42">
        <f>ROUND(F40*I40,2)</f>
        <v>0</v>
      </c>
      <c r="K40" s="71"/>
      <c r="L40" s="74"/>
    </row>
    <row r="41" spans="1:13" s="22" customFormat="1" ht="34.5" customHeight="1" x14ac:dyDescent="0.25">
      <c r="A41" s="97">
        <f>A40+0.01</f>
        <v>4.0499999999999989</v>
      </c>
      <c r="B41" s="101" t="s">
        <v>39</v>
      </c>
      <c r="C41" s="98">
        <v>6.09</v>
      </c>
      <c r="D41" s="95">
        <v>0.76</v>
      </c>
      <c r="E41" s="94">
        <f>(D41*C41)</f>
        <v>4.6284000000000001</v>
      </c>
      <c r="F41" s="93">
        <f>+E41*G41</f>
        <v>18.5136</v>
      </c>
      <c r="G41" s="99">
        <v>4</v>
      </c>
      <c r="H41" s="91" t="s">
        <v>23</v>
      </c>
      <c r="I41" s="65"/>
      <c r="J41" s="42">
        <f>ROUND(F41*I41,2)</f>
        <v>0</v>
      </c>
      <c r="K41" s="71"/>
      <c r="L41" s="74"/>
      <c r="M41" s="73"/>
    </row>
    <row r="42" spans="1:13" s="22" customFormat="1" ht="15.75" x14ac:dyDescent="0.25">
      <c r="A42" s="89"/>
      <c r="B42" s="88"/>
      <c r="C42" s="87"/>
      <c r="D42" s="86"/>
      <c r="E42" s="85"/>
      <c r="F42" s="84">
        <f>SUM(F37:F41)</f>
        <v>67.043400000000005</v>
      </c>
      <c r="G42" s="83"/>
      <c r="H42" s="82"/>
      <c r="I42" s="81"/>
      <c r="J42" s="80"/>
    </row>
    <row r="43" spans="1:13" s="22" customFormat="1" ht="19.5" customHeight="1" x14ac:dyDescent="0.25">
      <c r="A43" s="79">
        <f>+A36+1</f>
        <v>5</v>
      </c>
      <c r="B43" s="78" t="s">
        <v>38</v>
      </c>
      <c r="C43" s="77"/>
      <c r="D43" s="77"/>
      <c r="E43" s="77"/>
      <c r="F43" s="77"/>
      <c r="G43" s="77"/>
      <c r="H43" s="77"/>
      <c r="I43" s="76"/>
      <c r="J43" s="75">
        <f>SUBTOTAL(9,J44:J55)</f>
        <v>0</v>
      </c>
      <c r="K43" s="71"/>
      <c r="L43" s="74"/>
    </row>
    <row r="44" spans="1:13" s="22" customFormat="1" ht="34.5" customHeight="1" x14ac:dyDescent="0.25">
      <c r="A44" s="97">
        <f>A43+0.01</f>
        <v>5.01</v>
      </c>
      <c r="B44" s="96" t="s">
        <v>37</v>
      </c>
      <c r="C44" s="95">
        <v>1.88</v>
      </c>
      <c r="D44" s="95">
        <v>3.21</v>
      </c>
      <c r="E44" s="94">
        <f>(D44*C44)</f>
        <v>6.0347999999999997</v>
      </c>
      <c r="F44" s="93">
        <f>+E44*G44</f>
        <v>54.313199999999995</v>
      </c>
      <c r="G44" s="92">
        <f>3*3</f>
        <v>9</v>
      </c>
      <c r="H44" s="91" t="s">
        <v>23</v>
      </c>
      <c r="I44" s="65"/>
      <c r="J44" s="42">
        <f>ROUND(F44*I44,2)</f>
        <v>0</v>
      </c>
      <c r="K44" s="71"/>
      <c r="L44" s="74"/>
    </row>
    <row r="45" spans="1:13" s="22" customFormat="1" ht="34.5" customHeight="1" x14ac:dyDescent="0.25">
      <c r="A45" s="97">
        <f>A44+0.01</f>
        <v>5.0199999999999996</v>
      </c>
      <c r="B45" s="96" t="s">
        <v>36</v>
      </c>
      <c r="C45" s="95">
        <v>1.83</v>
      </c>
      <c r="D45" s="95">
        <v>3.21</v>
      </c>
      <c r="E45" s="94">
        <f>(D45*C45)</f>
        <v>5.8742999999999999</v>
      </c>
      <c r="F45" s="93">
        <f>+E45*G45</f>
        <v>105.73739999999999</v>
      </c>
      <c r="G45" s="92">
        <f>6*3</f>
        <v>18</v>
      </c>
      <c r="H45" s="91" t="s">
        <v>23</v>
      </c>
      <c r="I45" s="65"/>
      <c r="J45" s="42">
        <f>ROUND(F45*I45,2)</f>
        <v>0</v>
      </c>
      <c r="K45" s="71"/>
      <c r="L45" s="74"/>
    </row>
    <row r="46" spans="1:13" s="22" customFormat="1" ht="34.5" customHeight="1" x14ac:dyDescent="0.25">
      <c r="A46" s="97">
        <f>A45+0.01</f>
        <v>5.0299999999999994</v>
      </c>
      <c r="B46" s="96" t="s">
        <v>35</v>
      </c>
      <c r="C46" s="100">
        <v>1.72</v>
      </c>
      <c r="D46" s="95">
        <v>3.21</v>
      </c>
      <c r="E46" s="94">
        <f>(D46*C46)</f>
        <v>5.5211999999999994</v>
      </c>
      <c r="F46" s="93">
        <f>+E46*G46</f>
        <v>215.32679999999999</v>
      </c>
      <c r="G46" s="92">
        <f>13*3</f>
        <v>39</v>
      </c>
      <c r="H46" s="91" t="s">
        <v>23</v>
      </c>
      <c r="I46" s="65"/>
      <c r="J46" s="42">
        <f>ROUND(F46*I46,2)</f>
        <v>0</v>
      </c>
      <c r="K46" s="71"/>
      <c r="L46" s="74"/>
    </row>
    <row r="47" spans="1:13" s="22" customFormat="1" ht="34.5" customHeight="1" x14ac:dyDescent="0.25">
      <c r="A47" s="97">
        <f>A46+0.01</f>
        <v>5.0399999999999991</v>
      </c>
      <c r="B47" s="96" t="s">
        <v>34</v>
      </c>
      <c r="C47" s="95">
        <v>1.75</v>
      </c>
      <c r="D47" s="95">
        <v>3.21</v>
      </c>
      <c r="E47" s="94">
        <f>(D47*C47)</f>
        <v>5.6174999999999997</v>
      </c>
      <c r="F47" s="93">
        <f>+E47*G47</f>
        <v>33.704999999999998</v>
      </c>
      <c r="G47" s="92">
        <f>2*3</f>
        <v>6</v>
      </c>
      <c r="H47" s="91" t="s">
        <v>23</v>
      </c>
      <c r="I47" s="65"/>
      <c r="J47" s="42">
        <f>ROUND(F47*I47,2)</f>
        <v>0</v>
      </c>
      <c r="K47" s="71"/>
      <c r="L47" s="74"/>
    </row>
    <row r="48" spans="1:13" s="22" customFormat="1" ht="34.5" customHeight="1" x14ac:dyDescent="0.25">
      <c r="A48" s="97">
        <f>A47+0.01</f>
        <v>5.0499999999999989</v>
      </c>
      <c r="B48" s="96" t="s">
        <v>33</v>
      </c>
      <c r="C48" s="95">
        <v>1.82</v>
      </c>
      <c r="D48" s="95">
        <v>3.21</v>
      </c>
      <c r="E48" s="94">
        <f>(D48*C48)</f>
        <v>5.8422000000000001</v>
      </c>
      <c r="F48" s="93">
        <f>+E48*G48</f>
        <v>35.053200000000004</v>
      </c>
      <c r="G48" s="92">
        <f>2*3</f>
        <v>6</v>
      </c>
      <c r="H48" s="91" t="s">
        <v>23</v>
      </c>
      <c r="I48" s="65"/>
      <c r="J48" s="42">
        <f>ROUND(F48*I48,2)</f>
        <v>0</v>
      </c>
      <c r="K48" s="71"/>
      <c r="L48" s="74"/>
    </row>
    <row r="49" spans="1:13" s="22" customFormat="1" ht="34.5" customHeight="1" x14ac:dyDescent="0.25">
      <c r="A49" s="97">
        <f>A48+0.01</f>
        <v>5.0599999999999987</v>
      </c>
      <c r="B49" s="96" t="s">
        <v>32</v>
      </c>
      <c r="C49" s="98">
        <v>1.84</v>
      </c>
      <c r="D49" s="95">
        <v>3.21</v>
      </c>
      <c r="E49" s="94">
        <f>(D49*C49)</f>
        <v>5.9064000000000005</v>
      </c>
      <c r="F49" s="93">
        <f>+E49*G49</f>
        <v>17.719200000000001</v>
      </c>
      <c r="G49" s="92">
        <f>1*3</f>
        <v>3</v>
      </c>
      <c r="H49" s="91" t="s">
        <v>23</v>
      </c>
      <c r="I49" s="65"/>
      <c r="J49" s="42">
        <f>ROUND(F49*I49,2)</f>
        <v>0</v>
      </c>
      <c r="K49" s="71"/>
      <c r="L49" s="74"/>
    </row>
    <row r="50" spans="1:13" s="22" customFormat="1" ht="34.5" customHeight="1" x14ac:dyDescent="0.25">
      <c r="A50" s="97">
        <f>A49+0.01</f>
        <v>5.0699999999999985</v>
      </c>
      <c r="B50" s="96" t="s">
        <v>31</v>
      </c>
      <c r="C50" s="98">
        <v>2.0499999999999998</v>
      </c>
      <c r="D50" s="95">
        <v>3.21</v>
      </c>
      <c r="E50" s="94">
        <f>(D50*C50)</f>
        <v>6.5804999999999998</v>
      </c>
      <c r="F50" s="93">
        <f>+E50*G50</f>
        <v>39.482999999999997</v>
      </c>
      <c r="G50" s="99">
        <f>2*3</f>
        <v>6</v>
      </c>
      <c r="H50" s="91" t="s">
        <v>23</v>
      </c>
      <c r="I50" s="65"/>
      <c r="J50" s="42">
        <f>ROUND(F50*I50,2)</f>
        <v>0</v>
      </c>
      <c r="K50" s="71"/>
      <c r="L50" s="74"/>
    </row>
    <row r="51" spans="1:13" s="22" customFormat="1" ht="34.5" customHeight="1" x14ac:dyDescent="0.25">
      <c r="A51" s="97">
        <f>A50+0.01</f>
        <v>5.0799999999999983</v>
      </c>
      <c r="B51" s="96" t="s">
        <v>30</v>
      </c>
      <c r="C51" s="98">
        <v>1.96</v>
      </c>
      <c r="D51" s="95">
        <v>3.21</v>
      </c>
      <c r="E51" s="94">
        <f>(D51*C51)</f>
        <v>6.2915999999999999</v>
      </c>
      <c r="F51" s="93">
        <f>+E51*G51</f>
        <v>18.8748</v>
      </c>
      <c r="G51" s="99">
        <f>1*3</f>
        <v>3</v>
      </c>
      <c r="H51" s="91" t="s">
        <v>23</v>
      </c>
      <c r="I51" s="65"/>
      <c r="J51" s="42">
        <f>ROUND(F51*I51,2)</f>
        <v>0</v>
      </c>
      <c r="K51" s="71"/>
      <c r="L51" s="74"/>
    </row>
    <row r="52" spans="1:13" s="22" customFormat="1" ht="34.5" customHeight="1" x14ac:dyDescent="0.25">
      <c r="A52" s="97">
        <f>A51+0.01</f>
        <v>5.0899999999999981</v>
      </c>
      <c r="B52" s="96" t="s">
        <v>29</v>
      </c>
      <c r="C52" s="98">
        <v>2.95</v>
      </c>
      <c r="D52" s="95">
        <v>3.21</v>
      </c>
      <c r="E52" s="94">
        <f>(D52*C52)</f>
        <v>9.4695</v>
      </c>
      <c r="F52" s="93">
        <f>+E52*G52</f>
        <v>56.817</v>
      </c>
      <c r="G52" s="99">
        <f>2*3</f>
        <v>6</v>
      </c>
      <c r="H52" s="91" t="s">
        <v>23</v>
      </c>
      <c r="I52" s="65"/>
      <c r="J52" s="42">
        <f>ROUND(F52*I52,2)</f>
        <v>0</v>
      </c>
      <c r="K52" s="71"/>
      <c r="L52" s="74"/>
    </row>
    <row r="53" spans="1:13" s="22" customFormat="1" ht="34.5" customHeight="1" x14ac:dyDescent="0.25">
      <c r="A53" s="97">
        <f>A52+0.01</f>
        <v>5.0999999999999979</v>
      </c>
      <c r="B53" s="96" t="s">
        <v>28</v>
      </c>
      <c r="C53" s="98">
        <v>1.47</v>
      </c>
      <c r="D53" s="95">
        <v>3.21</v>
      </c>
      <c r="E53" s="94">
        <f>(D53*C53)</f>
        <v>4.7187000000000001</v>
      </c>
      <c r="F53" s="93">
        <f>+E53*G53</f>
        <v>14.1561</v>
      </c>
      <c r="G53" s="92">
        <f>1*3</f>
        <v>3</v>
      </c>
      <c r="H53" s="91" t="s">
        <v>23</v>
      </c>
      <c r="I53" s="65"/>
      <c r="J53" s="42">
        <f>ROUND(F53*I53,2)</f>
        <v>0</v>
      </c>
      <c r="K53" s="71"/>
      <c r="L53" s="74"/>
    </row>
    <row r="54" spans="1:13" s="22" customFormat="1" ht="34.5" customHeight="1" x14ac:dyDescent="0.25">
      <c r="A54" s="97">
        <f>A53+0.01</f>
        <v>5.1099999999999977</v>
      </c>
      <c r="B54" s="96" t="s">
        <v>27</v>
      </c>
      <c r="C54" s="98">
        <v>2.99</v>
      </c>
      <c r="D54" s="95">
        <v>3.21</v>
      </c>
      <c r="E54" s="94">
        <f>(D54*C54)</f>
        <v>9.597900000000001</v>
      </c>
      <c r="F54" s="93">
        <f>+E54*G54</f>
        <v>57.587400000000002</v>
      </c>
      <c r="G54" s="99">
        <f>2*3</f>
        <v>6</v>
      </c>
      <c r="H54" s="91" t="s">
        <v>23</v>
      </c>
      <c r="I54" s="65"/>
      <c r="J54" s="42">
        <f>ROUND(F54*I54,2)</f>
        <v>0</v>
      </c>
      <c r="K54" s="71"/>
      <c r="L54" s="74"/>
    </row>
    <row r="55" spans="1:13" s="22" customFormat="1" ht="34.5" customHeight="1" x14ac:dyDescent="0.25">
      <c r="A55" s="97">
        <f>A54+0.01</f>
        <v>5.1199999999999974</v>
      </c>
      <c r="B55" s="96" t="s">
        <v>26</v>
      </c>
      <c r="C55" s="98">
        <v>1.5</v>
      </c>
      <c r="D55" s="95">
        <v>3.21</v>
      </c>
      <c r="E55" s="94">
        <f>(D55*C55)</f>
        <v>4.8149999999999995</v>
      </c>
      <c r="F55" s="93">
        <f>+E55*G55</f>
        <v>14.444999999999999</v>
      </c>
      <c r="G55" s="92">
        <f>1*3</f>
        <v>3</v>
      </c>
      <c r="H55" s="91" t="s">
        <v>23</v>
      </c>
      <c r="I55" s="65"/>
      <c r="J55" s="42">
        <f>ROUND(F55*I55,2)</f>
        <v>0</v>
      </c>
      <c r="K55" s="71"/>
      <c r="L55" s="74"/>
    </row>
    <row r="56" spans="1:13" s="22" customFormat="1" ht="15.75" x14ac:dyDescent="0.25">
      <c r="A56" s="89"/>
      <c r="B56" s="88"/>
      <c r="C56" s="87"/>
      <c r="D56" s="86"/>
      <c r="E56" s="85"/>
      <c r="F56" s="84">
        <f>SUM(F44:F55)</f>
        <v>663.21810000000005</v>
      </c>
      <c r="G56" s="83"/>
      <c r="H56" s="82"/>
      <c r="I56" s="81"/>
      <c r="J56" s="80"/>
    </row>
    <row r="57" spans="1:13" s="22" customFormat="1" ht="19.5" customHeight="1" x14ac:dyDescent="0.25">
      <c r="A57" s="79">
        <f>+A43+1</f>
        <v>6</v>
      </c>
      <c r="B57" s="78" t="s">
        <v>25</v>
      </c>
      <c r="C57" s="77"/>
      <c r="D57" s="77"/>
      <c r="E57" s="77"/>
      <c r="F57" s="77"/>
      <c r="G57" s="77"/>
      <c r="H57" s="77"/>
      <c r="I57" s="76"/>
      <c r="J57" s="75">
        <f>SUBTOTAL(9,J58)</f>
        <v>0</v>
      </c>
      <c r="K57" s="71"/>
      <c r="L57" s="74"/>
    </row>
    <row r="58" spans="1:13" s="22" customFormat="1" ht="35.25" customHeight="1" x14ac:dyDescent="0.25">
      <c r="A58" s="97">
        <f>A57+0.01</f>
        <v>6.01</v>
      </c>
      <c r="B58" s="96" t="s">
        <v>24</v>
      </c>
      <c r="C58" s="95">
        <v>1.8</v>
      </c>
      <c r="D58" s="95">
        <v>1.9</v>
      </c>
      <c r="E58" s="94">
        <f>(D58*C58)</f>
        <v>3.42</v>
      </c>
      <c r="F58" s="93">
        <f>+E58*G58</f>
        <v>51.3</v>
      </c>
      <c r="G58" s="92">
        <v>15</v>
      </c>
      <c r="H58" s="91" t="s">
        <v>23</v>
      </c>
      <c r="I58" s="65"/>
      <c r="J58" s="42">
        <f>ROUND(F58*I58,2)</f>
        <v>0</v>
      </c>
      <c r="K58" s="90"/>
      <c r="L58" s="73"/>
      <c r="M58" s="73"/>
    </row>
    <row r="59" spans="1:13" s="22" customFormat="1" ht="15.75" x14ac:dyDescent="0.25">
      <c r="A59" s="89"/>
      <c r="B59" s="88"/>
      <c r="C59" s="87"/>
      <c r="D59" s="86"/>
      <c r="E59" s="85"/>
      <c r="F59" s="84">
        <f>SUM(F58)</f>
        <v>51.3</v>
      </c>
      <c r="G59" s="83"/>
      <c r="H59" s="82"/>
      <c r="I59" s="81"/>
      <c r="J59" s="80"/>
    </row>
    <row r="60" spans="1:13" s="22" customFormat="1" ht="19.5" customHeight="1" x14ac:dyDescent="0.25">
      <c r="A60" s="79">
        <f>+A57+1</f>
        <v>7</v>
      </c>
      <c r="B60" s="78" t="s">
        <v>22</v>
      </c>
      <c r="C60" s="77"/>
      <c r="D60" s="77"/>
      <c r="E60" s="77"/>
      <c r="F60" s="77"/>
      <c r="G60" s="77"/>
      <c r="H60" s="77"/>
      <c r="I60" s="76"/>
      <c r="J60" s="75">
        <f>SUBTOTAL(9,J61:J67)</f>
        <v>0</v>
      </c>
      <c r="K60" s="71"/>
      <c r="L60" s="74"/>
    </row>
    <row r="61" spans="1:13" s="22" customFormat="1" ht="21" customHeight="1" x14ac:dyDescent="0.25">
      <c r="A61" s="70">
        <f>A60+0.01</f>
        <v>7.01</v>
      </c>
      <c r="B61" s="69" t="s">
        <v>21</v>
      </c>
      <c r="C61" s="68"/>
      <c r="D61" s="68"/>
      <c r="E61" s="67"/>
      <c r="F61" s="67"/>
      <c r="G61" s="66">
        <v>1</v>
      </c>
      <c r="H61" s="66" t="s">
        <v>14</v>
      </c>
      <c r="I61" s="65"/>
      <c r="J61" s="42">
        <f>ROUND(G61*I61,2)</f>
        <v>0</v>
      </c>
      <c r="K61" s="71"/>
      <c r="L61" s="74"/>
      <c r="M61" s="73"/>
    </row>
    <row r="62" spans="1:13" s="22" customFormat="1" ht="21" customHeight="1" x14ac:dyDescent="0.25">
      <c r="A62" s="70">
        <f>A61+0.01</f>
        <v>7.02</v>
      </c>
      <c r="B62" s="69" t="s">
        <v>20</v>
      </c>
      <c r="C62" s="68"/>
      <c r="D62" s="68"/>
      <c r="E62" s="67"/>
      <c r="F62" s="67"/>
      <c r="G62" s="66">
        <v>1</v>
      </c>
      <c r="H62" s="66" t="s">
        <v>14</v>
      </c>
      <c r="I62" s="65"/>
      <c r="J62" s="42">
        <f>ROUND(G62*I62,2)</f>
        <v>0</v>
      </c>
      <c r="K62" s="71"/>
      <c r="L62" s="74"/>
      <c r="M62" s="73"/>
    </row>
    <row r="63" spans="1:13" s="22" customFormat="1" ht="21" customHeight="1" x14ac:dyDescent="0.25">
      <c r="A63" s="70">
        <f>A62+0.01</f>
        <v>7.0299999999999994</v>
      </c>
      <c r="B63" s="69" t="s">
        <v>19</v>
      </c>
      <c r="C63" s="68"/>
      <c r="D63" s="68"/>
      <c r="E63" s="67"/>
      <c r="F63" s="67"/>
      <c r="G63" s="66">
        <v>1</v>
      </c>
      <c r="H63" s="66" t="s">
        <v>14</v>
      </c>
      <c r="I63" s="65"/>
      <c r="J63" s="42">
        <f>ROUND(G63*I63,2)</f>
        <v>0</v>
      </c>
      <c r="K63" s="71"/>
      <c r="L63" s="74"/>
      <c r="M63" s="73"/>
    </row>
    <row r="64" spans="1:13" s="22" customFormat="1" ht="31.5" customHeight="1" x14ac:dyDescent="0.25">
      <c r="A64" s="70">
        <f>A63+0.01</f>
        <v>7.0399999999999991</v>
      </c>
      <c r="B64" s="72" t="s">
        <v>18</v>
      </c>
      <c r="C64" s="68"/>
      <c r="D64" s="68"/>
      <c r="E64" s="67"/>
      <c r="F64" s="67"/>
      <c r="G64" s="66">
        <v>1</v>
      </c>
      <c r="H64" s="66" t="s">
        <v>14</v>
      </c>
      <c r="I64" s="65"/>
      <c r="J64" s="42">
        <f>ROUND(G64*I64,2)</f>
        <v>0</v>
      </c>
      <c r="K64" s="71"/>
      <c r="L64" s="74"/>
      <c r="M64" s="73"/>
    </row>
    <row r="65" spans="1:11" s="22" customFormat="1" ht="31.5" customHeight="1" x14ac:dyDescent="0.25">
      <c r="A65" s="70">
        <f>A64+0.01</f>
        <v>7.0499999999999989</v>
      </c>
      <c r="B65" s="72" t="s">
        <v>17</v>
      </c>
      <c r="C65" s="68"/>
      <c r="D65" s="68"/>
      <c r="E65" s="67"/>
      <c r="F65" s="67"/>
      <c r="G65" s="66">
        <v>1</v>
      </c>
      <c r="H65" s="66" t="s">
        <v>14</v>
      </c>
      <c r="I65" s="65"/>
      <c r="J65" s="42">
        <f>ROUND(G65*I65,2)</f>
        <v>0</v>
      </c>
      <c r="K65" s="71"/>
    </row>
    <row r="66" spans="1:11" s="22" customFormat="1" ht="21" customHeight="1" x14ac:dyDescent="0.25">
      <c r="A66" s="70">
        <f>A65+0.01</f>
        <v>7.0599999999999987</v>
      </c>
      <c r="B66" s="69" t="s">
        <v>16</v>
      </c>
      <c r="C66" s="68"/>
      <c r="D66" s="68"/>
      <c r="E66" s="67"/>
      <c r="F66" s="67"/>
      <c r="G66" s="66">
        <v>2</v>
      </c>
      <c r="H66" s="66" t="s">
        <v>14</v>
      </c>
      <c r="I66" s="65"/>
      <c r="J66" s="42">
        <f>ROUND(G66*I66,2)</f>
        <v>0</v>
      </c>
      <c r="K66" s="71"/>
    </row>
    <row r="67" spans="1:11" s="22" customFormat="1" ht="21" customHeight="1" x14ac:dyDescent="0.25">
      <c r="A67" s="70">
        <f>A66+0.01</f>
        <v>7.0699999999999985</v>
      </c>
      <c r="B67" s="69" t="s">
        <v>15</v>
      </c>
      <c r="C67" s="68"/>
      <c r="D67" s="68"/>
      <c r="E67" s="67"/>
      <c r="F67" s="67"/>
      <c r="G67" s="66">
        <v>1</v>
      </c>
      <c r="H67" s="66" t="s">
        <v>14</v>
      </c>
      <c r="I67" s="65"/>
      <c r="J67" s="42">
        <f>ROUND(G67*I67,2)</f>
        <v>0</v>
      </c>
    </row>
    <row r="68" spans="1:11" customFormat="1" ht="15" x14ac:dyDescent="0.25">
      <c r="A68" s="62"/>
      <c r="B68" s="62"/>
      <c r="C68" s="62"/>
      <c r="D68" s="62"/>
      <c r="E68" s="62"/>
      <c r="F68" s="62"/>
      <c r="G68" s="62"/>
      <c r="H68" s="62"/>
      <c r="I68" s="63"/>
      <c r="J68" s="62"/>
    </row>
    <row r="69" spans="1:11" s="29" customFormat="1" ht="18.75" x14ac:dyDescent="0.3">
      <c r="A69" s="40"/>
      <c r="B69" s="39"/>
      <c r="C69" s="38"/>
      <c r="D69" s="38"/>
      <c r="E69" s="38"/>
      <c r="F69" s="38"/>
      <c r="G69" s="38"/>
      <c r="H69" s="38"/>
      <c r="I69" s="64" t="s">
        <v>13</v>
      </c>
      <c r="J69" s="36">
        <f>+SUBTOTAL(9,J12:J67)</f>
        <v>0</v>
      </c>
      <c r="K69" s="30"/>
    </row>
    <row r="70" spans="1:11" s="22" customFormat="1" ht="15" x14ac:dyDescent="0.25">
      <c r="A70" s="62"/>
      <c r="B70" s="62"/>
      <c r="C70" s="62"/>
      <c r="D70" s="62"/>
      <c r="E70" s="62"/>
      <c r="F70" s="62"/>
      <c r="G70" s="62"/>
      <c r="H70" s="62"/>
      <c r="I70" s="63"/>
      <c r="J70" s="62"/>
      <c r="K70" s="41"/>
    </row>
    <row r="71" spans="1:11" s="22" customFormat="1" ht="18.75" customHeight="1" x14ac:dyDescent="0.25">
      <c r="A71" s="61" t="s">
        <v>12</v>
      </c>
      <c r="B71" s="60"/>
      <c r="C71" s="59"/>
      <c r="D71" s="59"/>
      <c r="E71" s="59"/>
      <c r="F71" s="59"/>
      <c r="G71" s="59"/>
      <c r="H71" s="59"/>
      <c r="I71" s="58"/>
      <c r="J71" s="57"/>
      <c r="K71" s="41"/>
    </row>
    <row r="72" spans="1:11" s="22" customFormat="1" ht="18.75" customHeight="1" x14ac:dyDescent="0.25">
      <c r="A72" s="56" t="s">
        <v>11</v>
      </c>
      <c r="B72" s="55" t="s">
        <v>10</v>
      </c>
      <c r="C72" s="54"/>
      <c r="D72" s="54"/>
      <c r="E72" s="53"/>
      <c r="F72" s="53"/>
      <c r="G72" s="52" t="s">
        <v>9</v>
      </c>
      <c r="H72" s="52"/>
      <c r="I72" s="51"/>
      <c r="J72" s="50"/>
      <c r="K72" s="41"/>
    </row>
    <row r="73" spans="1:11" s="22" customFormat="1" ht="18.75" customHeight="1" x14ac:dyDescent="0.25">
      <c r="A73" s="48">
        <v>1</v>
      </c>
      <c r="B73" s="49" t="s">
        <v>8</v>
      </c>
      <c r="C73" s="46"/>
      <c r="D73" s="46"/>
      <c r="E73" s="45"/>
      <c r="F73" s="45"/>
      <c r="G73" s="44">
        <v>0.1</v>
      </c>
      <c r="H73" s="44"/>
      <c r="I73" s="43"/>
      <c r="J73" s="42">
        <f>$J$69*G73</f>
        <v>0</v>
      </c>
      <c r="K73" s="41"/>
    </row>
    <row r="74" spans="1:11" s="22" customFormat="1" ht="18.75" customHeight="1" x14ac:dyDescent="0.25">
      <c r="A74" s="48">
        <v>2</v>
      </c>
      <c r="B74" s="49" t="s">
        <v>7</v>
      </c>
      <c r="C74" s="46"/>
      <c r="D74" s="46"/>
      <c r="E74" s="45"/>
      <c r="F74" s="45"/>
      <c r="G74" s="44">
        <v>0.03</v>
      </c>
      <c r="H74" s="44"/>
      <c r="I74" s="43"/>
      <c r="J74" s="42">
        <f>$J$69*G74</f>
        <v>0</v>
      </c>
      <c r="K74" s="41"/>
    </row>
    <row r="75" spans="1:11" s="22" customFormat="1" ht="18.75" customHeight="1" x14ac:dyDescent="0.25">
      <c r="A75" s="48">
        <v>3</v>
      </c>
      <c r="B75" s="49" t="s">
        <v>6</v>
      </c>
      <c r="C75" s="46"/>
      <c r="D75" s="46"/>
      <c r="E75" s="45"/>
      <c r="F75" s="45"/>
      <c r="G75" s="44">
        <v>0.03</v>
      </c>
      <c r="H75" s="44"/>
      <c r="I75" s="43"/>
      <c r="J75" s="42">
        <f>$J$69*G75</f>
        <v>0</v>
      </c>
      <c r="K75" s="41"/>
    </row>
    <row r="76" spans="1:11" s="22" customFormat="1" ht="18.75" customHeight="1" x14ac:dyDescent="0.25">
      <c r="A76" s="48">
        <v>4</v>
      </c>
      <c r="B76" s="49" t="s">
        <v>5</v>
      </c>
      <c r="C76" s="46"/>
      <c r="D76" s="46"/>
      <c r="E76" s="45"/>
      <c r="F76" s="45"/>
      <c r="G76" s="44">
        <v>0.01</v>
      </c>
      <c r="H76" s="44"/>
      <c r="I76" s="43"/>
      <c r="J76" s="42">
        <f>$J$69*G76</f>
        <v>0</v>
      </c>
      <c r="K76" s="41"/>
    </row>
    <row r="77" spans="1:11" s="22" customFormat="1" ht="18.75" customHeight="1" x14ac:dyDescent="0.25">
      <c r="A77" s="48">
        <v>5</v>
      </c>
      <c r="B77" s="49" t="s">
        <v>4</v>
      </c>
      <c r="C77" s="46"/>
      <c r="D77" s="46"/>
      <c r="E77" s="45"/>
      <c r="F77" s="45"/>
      <c r="G77" s="44">
        <v>0.02</v>
      </c>
      <c r="H77" s="44"/>
      <c r="I77" s="43"/>
      <c r="J77" s="42">
        <f>$J$69*G77</f>
        <v>0</v>
      </c>
      <c r="K77" s="41"/>
    </row>
    <row r="78" spans="1:11" s="22" customFormat="1" ht="18.75" customHeight="1" x14ac:dyDescent="0.25">
      <c r="A78" s="48">
        <v>6</v>
      </c>
      <c r="B78" s="47" t="s">
        <v>3</v>
      </c>
      <c r="C78" s="46"/>
      <c r="D78" s="46"/>
      <c r="E78" s="45"/>
      <c r="F78" s="45"/>
      <c r="G78" s="44">
        <v>0.01</v>
      </c>
      <c r="H78" s="44"/>
      <c r="I78" s="43"/>
      <c r="J78" s="42">
        <f>$J$69*G78</f>
        <v>0</v>
      </c>
      <c r="K78" s="41"/>
    </row>
    <row r="79" spans="1:11" s="29" customFormat="1" ht="18.75" x14ac:dyDescent="0.3">
      <c r="A79" s="40"/>
      <c r="B79" s="39"/>
      <c r="C79" s="38"/>
      <c r="D79" s="38"/>
      <c r="E79" s="38"/>
      <c r="F79" s="38"/>
      <c r="G79" s="38"/>
      <c r="H79" s="38"/>
      <c r="I79" s="37" t="s">
        <v>2</v>
      </c>
      <c r="J79" s="36">
        <f>+SUBTOTAL(9,J73:J78)</f>
        <v>0</v>
      </c>
      <c r="K79" s="30"/>
    </row>
    <row r="80" spans="1:11" s="29" customFormat="1" ht="12.75" customHeight="1" x14ac:dyDescent="0.3">
      <c r="A80" s="35"/>
      <c r="B80" s="34"/>
      <c r="C80" s="33"/>
      <c r="D80" s="33"/>
      <c r="E80" s="33"/>
      <c r="F80" s="33"/>
      <c r="G80" s="33"/>
      <c r="H80" s="33"/>
      <c r="I80" s="32"/>
      <c r="J80" s="31"/>
      <c r="K80" s="30"/>
    </row>
    <row r="81" spans="1:11" s="22" customFormat="1" ht="24.75" customHeight="1" x14ac:dyDescent="0.25">
      <c r="A81" s="28"/>
      <c r="B81" s="27"/>
      <c r="C81" s="26"/>
      <c r="D81" s="26"/>
      <c r="E81" s="26"/>
      <c r="F81" s="26"/>
      <c r="G81" s="26"/>
      <c r="H81" s="26"/>
      <c r="I81" s="25" t="s">
        <v>1</v>
      </c>
      <c r="J81" s="24">
        <f>ROUND(J69+J79,2)</f>
        <v>0</v>
      </c>
      <c r="K81" s="23"/>
    </row>
    <row r="82" spans="1:11" s="12" customFormat="1" ht="15.75" x14ac:dyDescent="0.25">
      <c r="A82" s="21"/>
      <c r="B82" s="20"/>
      <c r="C82" s="19"/>
      <c r="D82" s="19"/>
      <c r="E82" s="19"/>
      <c r="F82" s="19"/>
      <c r="G82" s="19"/>
      <c r="H82" s="19"/>
      <c r="I82" s="18"/>
      <c r="J82" s="17"/>
    </row>
    <row r="83" spans="1:11" s="12" customFormat="1" ht="15.75" x14ac:dyDescent="0.25">
      <c r="A83" s="16"/>
      <c r="B83" s="7"/>
      <c r="C83" s="15"/>
      <c r="D83" s="15"/>
      <c r="E83" s="15"/>
      <c r="F83" s="15"/>
      <c r="G83" s="15"/>
      <c r="H83" s="15"/>
      <c r="I83" s="15"/>
      <c r="J83" s="15"/>
    </row>
    <row r="84" spans="1:11" s="12" customFormat="1" ht="15.75" x14ac:dyDescent="0.25">
      <c r="A84" s="11"/>
      <c r="B84" s="14"/>
      <c r="C84" s="9"/>
      <c r="D84" s="9"/>
      <c r="E84" s="9"/>
      <c r="F84" s="9"/>
      <c r="G84" s="9"/>
      <c r="H84" s="9"/>
      <c r="I84" s="13"/>
      <c r="J84" s="13"/>
    </row>
    <row r="85" spans="1:11" s="7" customFormat="1" ht="15.75" x14ac:dyDescent="0.25">
      <c r="A85" s="11"/>
      <c r="B85" s="10" t="s">
        <v>0</v>
      </c>
      <c r="C85" s="9"/>
      <c r="D85" s="9"/>
      <c r="E85" s="9"/>
      <c r="F85" s="9"/>
      <c r="G85" s="9"/>
      <c r="H85" s="9"/>
      <c r="I85" s="8"/>
      <c r="J85" s="8"/>
    </row>
    <row r="86" spans="1:11" ht="15.75" x14ac:dyDescent="0.25">
      <c r="A86" s="6"/>
      <c r="B86" s="5"/>
      <c r="C86" s="4"/>
      <c r="D86" s="4"/>
      <c r="E86" s="4"/>
      <c r="F86" s="4"/>
      <c r="G86" s="4"/>
      <c r="H86" s="4"/>
      <c r="I86" s="4"/>
      <c r="J86" s="4"/>
    </row>
  </sheetData>
  <sheetProtection algorithmName="SHA-512" hashValue="ESVOT+cf60PmiNMOI6lXsWuZYiLEdaSvaRnELrxHlGBl2DuEz51a4MzIT2QwNsAuhRJENNUfM1ECE/2DlxwPIg==" saltValue="kH4AdVuW0f1oXPdoS3l8Yw==" spinCount="100000" sheet="1" objects="1" scenarios="1"/>
  <mergeCells count="14">
    <mergeCell ref="A1:J1"/>
    <mergeCell ref="A6:J6"/>
    <mergeCell ref="A7:A8"/>
    <mergeCell ref="B7:J8"/>
    <mergeCell ref="B9:J9"/>
    <mergeCell ref="A10:J10"/>
    <mergeCell ref="I84:J84"/>
    <mergeCell ref="I85:J85"/>
    <mergeCell ref="C18:D18"/>
    <mergeCell ref="C32:D32"/>
    <mergeCell ref="C35:D35"/>
    <mergeCell ref="C42:D42"/>
    <mergeCell ref="C56:D56"/>
    <mergeCell ref="C59:D59"/>
  </mergeCells>
  <printOptions horizontalCentered="1"/>
  <pageMargins left="0.31496062992125984" right="0.31496062992125984" top="0.39370078740157483" bottom="0.59055118110236227" header="0.31496062992125984" footer="0.31496062992125984"/>
  <pageSetup scale="67" fitToHeight="0" orientation="portrait" r:id="rId1"/>
  <headerFooter>
    <oddFooter>&amp;CPag.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 Ventanas SB</vt:lpstr>
      <vt:lpstr>'LP Ventanas SB'!Print_Area</vt:lpstr>
      <vt:lpstr>'LP Ventanas SB'!Print_Titles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Elisa Toribio Ulloa</dc:creator>
  <cp:lastModifiedBy>Juana Elisa Toribio Ulloa</cp:lastModifiedBy>
  <dcterms:created xsi:type="dcterms:W3CDTF">2022-11-11T15:26:43Z</dcterms:created>
  <dcterms:modified xsi:type="dcterms:W3CDTF">2022-11-11T15:27:56Z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2022-11-11T15:27:33Z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9c2835e7-03ec-46d4-b633-41eb15d167fb</vt:lpwstr>
  </property>
  <property fmtid="{D5CDD505-2E9C-101B-9397-08002B2CF9AE}" pid="8" name="MSIP_Label_81f5a2da-7ac4-4e60-a27b-a125ee74514f_ContentBits">
    <vt:lpwstr>0</vt:lpwstr>
  </property>
</Properties>
</file>