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Nov-Prousuario\"/>
    </mc:Choice>
  </mc:AlternateContent>
  <xr:revisionPtr revIDLastSave="0" documentId="13_ncr:1_{F6A878C2-A02B-48DD-94C9-91ED1CFCB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" l="1"/>
  <c r="K37" i="4" l="1"/>
  <c r="J37" i="4"/>
  <c r="K38" i="4" l="1"/>
  <c r="J38" i="4"/>
  <c r="K36" i="4"/>
  <c r="J36" i="4"/>
  <c r="B7" i="4"/>
  <c r="C7" i="4"/>
  <c r="G7" i="4"/>
  <c r="H7" i="4"/>
  <c r="I7" i="4"/>
  <c r="K10" i="4"/>
  <c r="B13" i="4"/>
  <c r="C13" i="4"/>
  <c r="G13" i="4"/>
  <c r="H13" i="4"/>
  <c r="I13" i="4"/>
  <c r="F13" i="4"/>
  <c r="K24" i="4"/>
  <c r="B26" i="4"/>
  <c r="C26" i="4"/>
  <c r="G26" i="4"/>
  <c r="H26" i="4"/>
  <c r="I26" i="4"/>
  <c r="K28" i="4"/>
  <c r="M12" i="4"/>
  <c r="M11" i="4"/>
  <c r="M10" i="4"/>
  <c r="M9" i="4"/>
  <c r="M8" i="4"/>
  <c r="M25" i="4"/>
  <c r="M24" i="4"/>
  <c r="M23" i="4"/>
  <c r="M22" i="4"/>
  <c r="M21" i="4"/>
  <c r="M20" i="4"/>
  <c r="M19" i="4"/>
  <c r="M18" i="4"/>
  <c r="M17" i="4"/>
  <c r="M16" i="4"/>
  <c r="M15" i="4"/>
  <c r="M14" i="4"/>
  <c r="M35" i="4"/>
  <c r="M34" i="4"/>
  <c r="M33" i="4"/>
  <c r="M32" i="4"/>
  <c r="M31" i="4"/>
  <c r="M30" i="4"/>
  <c r="M29" i="4"/>
  <c r="M28" i="4"/>
  <c r="K35" i="4"/>
  <c r="K30" i="4"/>
  <c r="K29" i="4"/>
  <c r="K23" i="4"/>
  <c r="K22" i="4"/>
  <c r="K21" i="4"/>
  <c r="K20" i="4"/>
  <c r="K15" i="4"/>
  <c r="K12" i="4"/>
  <c r="K11" i="4"/>
  <c r="J9" i="4"/>
  <c r="K8" i="4"/>
  <c r="J31" i="4"/>
  <c r="J30" i="4"/>
  <c r="J27" i="4"/>
  <c r="N26" i="4"/>
  <c r="L26" i="4"/>
  <c r="K25" i="4"/>
  <c r="J25" i="4"/>
  <c r="K17" i="4"/>
  <c r="J17" i="4"/>
  <c r="N13" i="4"/>
  <c r="L13" i="4"/>
  <c r="K9" i="4"/>
  <c r="N7" i="4"/>
  <c r="L7" i="4"/>
  <c r="M13" i="4" l="1"/>
  <c r="J24" i="4"/>
  <c r="J16" i="4"/>
  <c r="K32" i="4"/>
  <c r="D26" i="4"/>
  <c r="D7" i="4"/>
  <c r="J33" i="4"/>
  <c r="D13" i="4"/>
  <c r="F7" i="4"/>
  <c r="K7" i="4" s="1"/>
  <c r="F26" i="4"/>
  <c r="K26" i="4" s="1"/>
  <c r="M7" i="4"/>
  <c r="J11" i="4"/>
  <c r="K31" i="4"/>
  <c r="K19" i="4"/>
  <c r="M26" i="4"/>
  <c r="J34" i="4"/>
  <c r="K33" i="4"/>
  <c r="K34" i="4"/>
  <c r="J18" i="4"/>
  <c r="K18" i="4"/>
  <c r="J22" i="4"/>
  <c r="J14" i="4"/>
  <c r="K14" i="4"/>
  <c r="J10" i="4"/>
  <c r="J32" i="4"/>
  <c r="K27" i="4"/>
  <c r="J35" i="4"/>
  <c r="J13" i="4"/>
  <c r="J15" i="4"/>
  <c r="J19" i="4"/>
  <c r="K16" i="4"/>
  <c r="J23" i="4"/>
  <c r="J20" i="4"/>
  <c r="J28" i="4"/>
  <c r="J21" i="4"/>
  <c r="J29" i="4"/>
  <c r="J12" i="4"/>
  <c r="J7" i="4"/>
  <c r="J8" i="4"/>
  <c r="K13" i="4"/>
  <c r="J26" i="4" l="1"/>
  <c r="E7" i="4" l="1"/>
  <c r="E13" i="4" s="1"/>
  <c r="E26" i="4" s="1"/>
</calcChain>
</file>

<file path=xl/sharedStrings.xml><?xml version="1.0" encoding="utf-8"?>
<sst xmlns="http://schemas.openxmlformats.org/spreadsheetml/2006/main" count="48" uniqueCount="40">
  <si>
    <t>Fecha</t>
  </si>
  <si>
    <t>% Favorable</t>
  </si>
  <si>
    <t>Total Mensual</t>
  </si>
  <si>
    <t>Pendientes</t>
  </si>
  <si>
    <t>Monto acordado para devolución, el monto final dependerá de si la entidad solicita reconsideración.</t>
  </si>
  <si>
    <t>Reclamaciones que se completaron en ese período.</t>
  </si>
  <si>
    <t>Favorable</t>
  </si>
  <si>
    <t>Reclamaciones cuyo resultado fue favorable para el usuario.</t>
  </si>
  <si>
    <t>Desfavorable</t>
  </si>
  <si>
    <t>Reclamaciones cuyo resultado fue favorable para la entidad, o en otras palabras, desfavorable para el usuario.</t>
  </si>
  <si>
    <t>Tipo de decisión</t>
  </si>
  <si>
    <t xml:space="preserve">Favorable  </t>
  </si>
  <si>
    <t>Completadas</t>
  </si>
  <si>
    <t>Reclamaciones que se están en proceso en ese período.</t>
  </si>
  <si>
    <t>Flujo de reclamaciones</t>
  </si>
  <si>
    <t>Reclamaciones con decisión</t>
  </si>
  <si>
    <t>Reclamaciones favorables que implicaron devolución</t>
  </si>
  <si>
    <t>% Desfavorable</t>
  </si>
  <si>
    <t>Cantidad de reclamaciones que fueron favorables al usuario e implican monto a devolver.</t>
  </si>
  <si>
    <t>Monto instruido a devolver a favor del Usuario</t>
  </si>
  <si>
    <t>Monto instruído a devolver a favor del Usuario</t>
  </si>
  <si>
    <t>Reclamaciones sin decisión</t>
  </si>
  <si>
    <t>Con decisión</t>
  </si>
  <si>
    <t>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</si>
  <si>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</si>
  <si>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</si>
  <si>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Fecha en que se hizo la medición.</t>
  </si>
  <si>
    <t>Reclamaciones que se completaron con una decisión de favorabilidad.</t>
  </si>
  <si>
    <t>Promedio por caso</t>
  </si>
  <si>
    <t>Abr 2021</t>
  </si>
  <si>
    <t>Descartadas</t>
  </si>
  <si>
    <t>Reclamaciones que fueron descartadas luego de la apertura, ya sea por falta de requisitos o duplicados</t>
  </si>
  <si>
    <t>Resultado de la desición</t>
  </si>
  <si>
    <t>Total reclamaciones recibidas</t>
  </si>
  <si>
    <t>Cantidad de reclamaciones recibidas, descartadas, completadas y pendientes.</t>
  </si>
  <si>
    <t>Terminología:</t>
  </si>
  <si>
    <t>Total de reclamaciones que ingresaron en ese período.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</si>
  <si>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reclamaciones tiene un plazo de resolución de 60 días calendarios para ser completadas.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</si>
  <si>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Oficina de servicios de atención y protección al usuario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2022.</t>
    </r>
  </si>
  <si>
    <t>Cuadro 1. Reclamaciones atendidas por ProUsuario por tipo de decisión y montos instruidos a devolver a favor del usuario, según año y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</si>
</sst>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9" fontId="3" fillId="0" borderId="0" xfId="2" applyFont="1"/>
    <xf numFmtId="44" fontId="3" fillId="0" borderId="0" xfId="1" applyFont="1"/>
    <xf numFmtId="0" fontId="3" fillId="0" borderId="0" xfId="0" applyFont="1"/>
    <xf numFmtId="164" fontId="3" fillId="0" borderId="0" xfId="0" applyNumberFormat="1" applyFont="1"/>
    <xf numFmtId="0" fontId="0" fillId="0" borderId="5" xfId="0" applyBorder="1"/>
    <xf numFmtId="0" fontId="0" fillId="0" borderId="6" xfId="0" applyBorder="1"/>
    <xf numFmtId="0" fontId="4" fillId="0" borderId="0" xfId="0" applyFont="1"/>
    <xf numFmtId="164" fontId="6" fillId="0" borderId="0" xfId="0" applyNumberFormat="1" applyFont="1"/>
    <xf numFmtId="9" fontId="3" fillId="0" borderId="0" xfId="2" applyFont="1" applyBorder="1"/>
    <xf numFmtId="44" fontId="3" fillId="0" borderId="0" xfId="1" applyFont="1" applyBorder="1"/>
    <xf numFmtId="0" fontId="3" fillId="0" borderId="6" xfId="0" applyFont="1" applyBorder="1"/>
    <xf numFmtId="9" fontId="3" fillId="0" borderId="6" xfId="2" applyFont="1" applyBorder="1"/>
    <xf numFmtId="44" fontId="3" fillId="0" borderId="6" xfId="1" applyFont="1" applyBorder="1"/>
    <xf numFmtId="164" fontId="2" fillId="0" borderId="3" xfId="0" applyNumberFormat="1" applyFont="1" applyBorder="1"/>
    <xf numFmtId="0" fontId="0" fillId="0" borderId="3" xfId="0" applyBorder="1"/>
    <xf numFmtId="0" fontId="3" fillId="0" borderId="3" xfId="0" applyFont="1" applyBorder="1"/>
    <xf numFmtId="9" fontId="3" fillId="0" borderId="3" xfId="2" applyFont="1" applyBorder="1"/>
    <xf numFmtId="44" fontId="3" fillId="0" borderId="3" xfId="1" applyFont="1" applyBorder="1"/>
    <xf numFmtId="0" fontId="3" fillId="0" borderId="5" xfId="0" applyFont="1" applyBorder="1"/>
    <xf numFmtId="9" fontId="3" fillId="0" borderId="5" xfId="2" applyFont="1" applyBorder="1"/>
    <xf numFmtId="44" fontId="3" fillId="0" borderId="5" xfId="1" applyFont="1" applyBorder="1"/>
    <xf numFmtId="0" fontId="7" fillId="3" borderId="4" xfId="0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6" fillId="4" borderId="0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6" fillId="4" borderId="9" xfId="1" applyFont="1" applyFill="1" applyBorder="1"/>
    <xf numFmtId="44" fontId="4" fillId="0" borderId="9" xfId="1" applyFont="1" applyBorder="1"/>
    <xf numFmtId="44" fontId="4" fillId="0" borderId="8" xfId="1" applyFont="1" applyBorder="1"/>
    <xf numFmtId="0" fontId="4" fillId="0" borderId="0" xfId="0" applyFont="1" applyAlignment="1">
      <alignment horizontal="center"/>
    </xf>
    <xf numFmtId="9" fontId="4" fillId="0" borderId="0" xfId="2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9" fontId="9" fillId="4" borderId="12" xfId="0" applyNumberFormat="1" applyFont="1" applyFill="1" applyBorder="1" applyAlignment="1">
      <alignment horizontal="center" vertical="center" wrapText="1"/>
    </xf>
    <xf numFmtId="9" fontId="4" fillId="0" borderId="12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9" fontId="9" fillId="4" borderId="0" xfId="0" applyNumberFormat="1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9" fontId="9" fillId="4" borderId="5" xfId="0" applyNumberFormat="1" applyFont="1" applyFill="1" applyBorder="1" applyAlignment="1">
      <alignment horizontal="center" vertical="center" wrapText="1"/>
    </xf>
    <xf numFmtId="9" fontId="9" fillId="4" borderId="10" xfId="0" applyNumberFormat="1" applyFont="1" applyFill="1" applyBorder="1" applyAlignment="1">
      <alignment horizontal="center" vertical="center" wrapText="1"/>
    </xf>
    <xf numFmtId="44" fontId="6" fillId="4" borderId="4" xfId="1" applyFont="1" applyFill="1" applyBorder="1"/>
    <xf numFmtId="1" fontId="6" fillId="4" borderId="5" xfId="1" applyNumberFormat="1" applyFont="1" applyFill="1" applyBorder="1" applyAlignment="1">
      <alignment horizontal="center"/>
    </xf>
    <xf numFmtId="44" fontId="4" fillId="0" borderId="12" xfId="1" applyFont="1" applyBorder="1"/>
    <xf numFmtId="44" fontId="6" fillId="4" borderId="10" xfId="1" applyFont="1" applyFill="1" applyBorder="1"/>
    <xf numFmtId="164" fontId="4" fillId="0" borderId="0" xfId="0" applyNumberFormat="1" applyFont="1" applyAlignment="1">
      <alignment horizontal="center" vertical="top"/>
    </xf>
    <xf numFmtId="1" fontId="4" fillId="0" borderId="14" xfId="1" applyNumberFormat="1" applyFont="1" applyBorder="1" applyAlignment="1">
      <alignment horizontal="center"/>
    </xf>
    <xf numFmtId="164" fontId="4" fillId="5" borderId="7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9" fontId="10" fillId="6" borderId="6" xfId="0" applyNumberFormat="1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0" fillId="5" borderId="0" xfId="0" applyFill="1"/>
    <xf numFmtId="0" fontId="10" fillId="6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4" fontId="4" fillId="0" borderId="9" xfId="1" applyFont="1" applyFill="1" applyBorder="1"/>
    <xf numFmtId="9" fontId="4" fillId="0" borderId="0" xfId="2" applyFont="1" applyFill="1" applyBorder="1" applyAlignment="1">
      <alignment horizontal="center"/>
    </xf>
    <xf numFmtId="1" fontId="4" fillId="0" borderId="14" xfId="1" applyNumberFormat="1" applyFont="1" applyFill="1" applyBorder="1" applyAlignment="1">
      <alignment horizontal="center"/>
    </xf>
    <xf numFmtId="44" fontId="4" fillId="0" borderId="8" xfId="1" applyFont="1" applyFill="1" applyBorder="1"/>
    <xf numFmtId="164" fontId="2" fillId="0" borderId="5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865932</xdr:colOff>
      <xdr:row>2</xdr:row>
      <xdr:rowOff>258750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E299127D-6448-4027-8A7F-4BD6860C1E9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913807" cy="6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89AB-E242-4218-BABC-12C9D12100DF}">
  <dimension ref="A1:N56"/>
  <sheetViews>
    <sheetView showGridLines="0" tabSelected="1" zoomScale="70" zoomScaleNormal="70" workbookViewId="0">
      <selection activeCell="D37" sqref="D37"/>
    </sheetView>
  </sheetViews>
  <sheetFormatPr defaultColWidth="9.140625" defaultRowHeight="15" x14ac:dyDescent="0.25"/>
  <cols>
    <col min="1" max="1" width="15.28515625" customWidth="1"/>
    <col min="2" max="2" width="15.42578125" customWidth="1"/>
    <col min="3" max="3" width="13.5703125" customWidth="1"/>
    <col min="4" max="4" width="16.5703125" customWidth="1"/>
    <col min="5" max="5" width="14.85546875" customWidth="1"/>
    <col min="6" max="6" width="15" customWidth="1"/>
    <col min="7" max="7" width="14.28515625" customWidth="1"/>
    <col min="8" max="8" width="12.7109375" customWidth="1"/>
    <col min="9" max="9" width="16.28515625" customWidth="1"/>
    <col min="10" max="10" width="15" customWidth="1"/>
    <col min="11" max="11" width="15.5703125" customWidth="1"/>
    <col min="12" max="12" width="21.42578125" customWidth="1"/>
    <col min="13" max="13" width="17.7109375" customWidth="1"/>
    <col min="14" max="14" width="25.28515625" customWidth="1"/>
  </cols>
  <sheetData>
    <row r="1" spans="1:14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1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" customHeight="1" x14ac:dyDescent="0.25">
      <c r="A4" s="82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21" customHeight="1" x14ac:dyDescent="0.25">
      <c r="A5" s="83" t="s">
        <v>0</v>
      </c>
      <c r="B5" s="85" t="s">
        <v>14</v>
      </c>
      <c r="C5" s="86"/>
      <c r="D5" s="86"/>
      <c r="E5" s="87"/>
      <c r="F5" s="85" t="s">
        <v>32</v>
      </c>
      <c r="G5" s="87"/>
      <c r="H5" s="85" t="s">
        <v>10</v>
      </c>
      <c r="I5" s="86"/>
      <c r="J5" s="86"/>
      <c r="K5" s="87"/>
      <c r="L5" s="88" t="s">
        <v>19</v>
      </c>
      <c r="M5" s="89"/>
      <c r="N5" s="89"/>
    </row>
    <row r="6" spans="1:14" ht="47.25" customHeight="1" x14ac:dyDescent="0.25">
      <c r="A6" s="84"/>
      <c r="B6" s="22" t="s">
        <v>33</v>
      </c>
      <c r="C6" s="72" t="s">
        <v>30</v>
      </c>
      <c r="D6" s="72" t="s">
        <v>12</v>
      </c>
      <c r="E6" s="73" t="s">
        <v>3</v>
      </c>
      <c r="F6" s="74" t="s">
        <v>22</v>
      </c>
      <c r="G6" s="75" t="s">
        <v>23</v>
      </c>
      <c r="H6" s="72" t="s">
        <v>11</v>
      </c>
      <c r="I6" s="72" t="s">
        <v>8</v>
      </c>
      <c r="J6" s="72" t="s">
        <v>1</v>
      </c>
      <c r="K6" s="73" t="s">
        <v>17</v>
      </c>
      <c r="L6" s="72" t="s">
        <v>2</v>
      </c>
      <c r="M6" s="72" t="s">
        <v>28</v>
      </c>
      <c r="N6" s="72" t="s">
        <v>16</v>
      </c>
    </row>
    <row r="7" spans="1:14" ht="16.5" customHeight="1" x14ac:dyDescent="0.25">
      <c r="A7" s="26">
        <v>2020</v>
      </c>
      <c r="B7" s="29">
        <f>SUM(B8:B12)</f>
        <v>1055</v>
      </c>
      <c r="C7" s="45">
        <f>SUM(C8:C12)</f>
        <v>38</v>
      </c>
      <c r="D7" s="47">
        <f>SUM(D8:D12)</f>
        <v>539</v>
      </c>
      <c r="E7" s="37">
        <f>+E12</f>
        <v>776</v>
      </c>
      <c r="F7" s="45">
        <f t="shared" ref="F7:I7" si="0">SUM(F8:F12)</f>
        <v>499</v>
      </c>
      <c r="G7" s="37">
        <f t="shared" si="0"/>
        <v>40</v>
      </c>
      <c r="H7" s="47">
        <f t="shared" si="0"/>
        <v>343</v>
      </c>
      <c r="I7" s="47">
        <f t="shared" si="0"/>
        <v>156</v>
      </c>
      <c r="J7" s="51">
        <f>+H7/$F7</f>
        <v>0.68737474949899802</v>
      </c>
      <c r="K7" s="48">
        <f>+I7/$F7</f>
        <v>0.31262525050100198</v>
      </c>
      <c r="L7" s="32">
        <f>SUM(L8:L12)</f>
        <v>18609937.300000001</v>
      </c>
      <c r="M7" s="32">
        <f>L7/N7</f>
        <v>67427.309057971011</v>
      </c>
      <c r="N7" s="25">
        <f>SUM(N8:N12)</f>
        <v>276</v>
      </c>
    </row>
    <row r="8" spans="1:14" ht="15.75" customHeight="1" x14ac:dyDescent="0.25">
      <c r="A8" s="27">
        <v>44044</v>
      </c>
      <c r="B8" s="30">
        <v>129</v>
      </c>
      <c r="C8" s="43">
        <v>7</v>
      </c>
      <c r="D8" s="35">
        <v>63</v>
      </c>
      <c r="E8" s="38">
        <v>357</v>
      </c>
      <c r="F8" s="43">
        <v>60</v>
      </c>
      <c r="G8" s="38">
        <v>3</v>
      </c>
      <c r="H8" s="35">
        <v>34</v>
      </c>
      <c r="I8" s="35">
        <v>26</v>
      </c>
      <c r="J8" s="36">
        <f t="shared" ref="J8:J13" si="1">+H8/F8</f>
        <v>0.56666666666666665</v>
      </c>
      <c r="K8" s="49">
        <f t="shared" ref="K8:K35" si="2">+I8/$F8</f>
        <v>0.43333333333333335</v>
      </c>
      <c r="L8" s="33">
        <v>861465.40999999992</v>
      </c>
      <c r="M8" s="33">
        <f t="shared" ref="M8:M12" si="3">L8/N8</f>
        <v>34458.616399999999</v>
      </c>
      <c r="N8" s="23">
        <v>25</v>
      </c>
    </row>
    <row r="9" spans="1:14" ht="15.75" customHeight="1" x14ac:dyDescent="0.25">
      <c r="A9" s="27">
        <v>44075</v>
      </c>
      <c r="B9" s="30">
        <v>184</v>
      </c>
      <c r="C9" s="43">
        <v>5</v>
      </c>
      <c r="D9" s="35">
        <v>56</v>
      </c>
      <c r="E9" s="38">
        <v>480</v>
      </c>
      <c r="F9" s="43">
        <v>47</v>
      </c>
      <c r="G9" s="38">
        <v>9</v>
      </c>
      <c r="H9" s="35">
        <v>39</v>
      </c>
      <c r="I9" s="35">
        <v>8</v>
      </c>
      <c r="J9" s="36">
        <f t="shared" si="1"/>
        <v>0.82978723404255317</v>
      </c>
      <c r="K9" s="49">
        <f t="shared" si="2"/>
        <v>0.1702127659574468</v>
      </c>
      <c r="L9" s="33">
        <v>897793.62000000011</v>
      </c>
      <c r="M9" s="33">
        <f t="shared" si="3"/>
        <v>33251.61555555556</v>
      </c>
      <c r="N9" s="23">
        <v>27</v>
      </c>
    </row>
    <row r="10" spans="1:14" ht="15.75" customHeight="1" x14ac:dyDescent="0.25">
      <c r="A10" s="27">
        <v>44105</v>
      </c>
      <c r="B10" s="30">
        <v>211</v>
      </c>
      <c r="C10" s="43">
        <v>11</v>
      </c>
      <c r="D10" s="35">
        <v>164</v>
      </c>
      <c r="E10" s="38">
        <v>516</v>
      </c>
      <c r="F10" s="43">
        <v>147</v>
      </c>
      <c r="G10" s="38">
        <v>17</v>
      </c>
      <c r="H10" s="35">
        <v>82</v>
      </c>
      <c r="I10" s="35">
        <v>65</v>
      </c>
      <c r="J10" s="36">
        <f t="shared" si="1"/>
        <v>0.55782312925170063</v>
      </c>
      <c r="K10" s="49">
        <f t="shared" si="2"/>
        <v>0.44217687074829931</v>
      </c>
      <c r="L10" s="33">
        <v>11126670.050000001</v>
      </c>
      <c r="M10" s="33">
        <f t="shared" si="3"/>
        <v>150360.40608108108</v>
      </c>
      <c r="N10" s="23">
        <v>74</v>
      </c>
    </row>
    <row r="11" spans="1:14" ht="15.75" customHeight="1" x14ac:dyDescent="0.25">
      <c r="A11" s="27">
        <v>44136</v>
      </c>
      <c r="B11" s="30">
        <v>235</v>
      </c>
      <c r="C11" s="43">
        <v>6</v>
      </c>
      <c r="D11" s="35">
        <v>140</v>
      </c>
      <c r="E11" s="38">
        <v>605</v>
      </c>
      <c r="F11" s="43">
        <v>138</v>
      </c>
      <c r="G11" s="38">
        <v>2</v>
      </c>
      <c r="H11" s="35">
        <v>116</v>
      </c>
      <c r="I11" s="35">
        <v>22</v>
      </c>
      <c r="J11" s="36">
        <f t="shared" si="1"/>
        <v>0.84057971014492749</v>
      </c>
      <c r="K11" s="49">
        <f t="shared" si="2"/>
        <v>0.15942028985507245</v>
      </c>
      <c r="L11" s="33">
        <v>3908485.26</v>
      </c>
      <c r="M11" s="33">
        <f t="shared" si="3"/>
        <v>35857.662935779816</v>
      </c>
      <c r="N11" s="23">
        <v>109</v>
      </c>
    </row>
    <row r="12" spans="1:14" ht="15.75" customHeight="1" x14ac:dyDescent="0.25">
      <c r="A12" s="28">
        <v>44166</v>
      </c>
      <c r="B12" s="31">
        <v>296</v>
      </c>
      <c r="C12" s="44">
        <v>9</v>
      </c>
      <c r="D12" s="41">
        <v>116</v>
      </c>
      <c r="E12" s="38">
        <v>776</v>
      </c>
      <c r="F12" s="44">
        <v>107</v>
      </c>
      <c r="G12" s="46">
        <v>9</v>
      </c>
      <c r="H12" s="41">
        <v>72</v>
      </c>
      <c r="I12" s="41">
        <v>35</v>
      </c>
      <c r="J12" s="42">
        <f t="shared" si="1"/>
        <v>0.67289719626168221</v>
      </c>
      <c r="K12" s="50">
        <f t="shared" si="2"/>
        <v>0.32710280373831774</v>
      </c>
      <c r="L12" s="34">
        <v>1815522.96</v>
      </c>
      <c r="M12" s="34">
        <f t="shared" si="3"/>
        <v>44281.04780487805</v>
      </c>
      <c r="N12" s="24">
        <v>41</v>
      </c>
    </row>
    <row r="13" spans="1:14" ht="15.75" customHeight="1" x14ac:dyDescent="0.25">
      <c r="A13" s="39">
        <v>2021</v>
      </c>
      <c r="B13" s="40">
        <f>SUM(B14:B25)</f>
        <v>4224</v>
      </c>
      <c r="C13" s="52">
        <f>SUM(C14:C25)</f>
        <v>85</v>
      </c>
      <c r="D13" s="53">
        <f>SUM(D14:D25)</f>
        <v>4363</v>
      </c>
      <c r="E13" s="54">
        <f>+E7+B13-D13-C13</f>
        <v>552</v>
      </c>
      <c r="F13" s="53">
        <f>SUM(F14:F25)</f>
        <v>4150</v>
      </c>
      <c r="G13" s="54">
        <f>SUM(G14:G25)</f>
        <v>213</v>
      </c>
      <c r="H13" s="53">
        <f>SUM(H14:H25)</f>
        <v>3043</v>
      </c>
      <c r="I13" s="53">
        <f>SUM(I14:I25)</f>
        <v>1107</v>
      </c>
      <c r="J13" s="55">
        <f t="shared" si="1"/>
        <v>0.73325301204819282</v>
      </c>
      <c r="K13" s="56">
        <f t="shared" si="2"/>
        <v>0.26674698795180724</v>
      </c>
      <c r="L13" s="60">
        <f>SUM(L14:L25)</f>
        <v>111454597.486</v>
      </c>
      <c r="M13" s="57">
        <f>L13/N13</f>
        <v>44959.49878418717</v>
      </c>
      <c r="N13" s="58">
        <f>SUM(N14:N25)</f>
        <v>2479</v>
      </c>
    </row>
    <row r="14" spans="1:14" ht="15.75" customHeight="1" x14ac:dyDescent="0.25">
      <c r="A14" s="27">
        <v>44197</v>
      </c>
      <c r="B14" s="30">
        <v>285</v>
      </c>
      <c r="C14" s="43">
        <v>10</v>
      </c>
      <c r="D14" s="35">
        <v>97</v>
      </c>
      <c r="E14" s="38">
        <v>954</v>
      </c>
      <c r="F14" s="35">
        <v>92</v>
      </c>
      <c r="G14" s="38">
        <v>5</v>
      </c>
      <c r="H14" s="35">
        <v>81</v>
      </c>
      <c r="I14" s="35">
        <v>11</v>
      </c>
      <c r="J14" s="36">
        <f>+H14/F14</f>
        <v>0.88043478260869568</v>
      </c>
      <c r="K14" s="49">
        <f t="shared" si="2"/>
        <v>0.11956521739130435</v>
      </c>
      <c r="L14" s="59">
        <v>1015659.76</v>
      </c>
      <c r="M14" s="76">
        <f t="shared" ref="M14:M25" si="4">L14/N14</f>
        <v>20313.195200000002</v>
      </c>
      <c r="N14" s="23">
        <v>50</v>
      </c>
    </row>
    <row r="15" spans="1:14" ht="15.75" customHeight="1" x14ac:dyDescent="0.25">
      <c r="A15" s="27">
        <v>44228</v>
      </c>
      <c r="B15" s="30">
        <v>312</v>
      </c>
      <c r="C15" s="43">
        <v>14</v>
      </c>
      <c r="D15" s="35">
        <v>267</v>
      </c>
      <c r="E15" s="38">
        <v>985</v>
      </c>
      <c r="F15" s="35">
        <v>259</v>
      </c>
      <c r="G15" s="38">
        <v>8</v>
      </c>
      <c r="H15" s="35">
        <v>198</v>
      </c>
      <c r="I15" s="35">
        <v>61</v>
      </c>
      <c r="J15" s="36">
        <f t="shared" ref="J15:J35" si="5">+H15/F15</f>
        <v>0.76447876447876451</v>
      </c>
      <c r="K15" s="49">
        <f t="shared" si="2"/>
        <v>0.23552123552123552</v>
      </c>
      <c r="L15" s="59">
        <v>7007172.8699999992</v>
      </c>
      <c r="M15" s="76">
        <f t="shared" si="4"/>
        <v>49001.208881118873</v>
      </c>
      <c r="N15" s="23">
        <v>143</v>
      </c>
    </row>
    <row r="16" spans="1:14" ht="15.75" customHeight="1" x14ac:dyDescent="0.25">
      <c r="A16" s="27">
        <v>44256</v>
      </c>
      <c r="B16" s="30">
        <v>377</v>
      </c>
      <c r="C16" s="43">
        <v>10</v>
      </c>
      <c r="D16" s="35">
        <v>512</v>
      </c>
      <c r="E16" s="38">
        <v>840</v>
      </c>
      <c r="F16" s="35">
        <v>480</v>
      </c>
      <c r="G16" s="38">
        <v>32</v>
      </c>
      <c r="H16" s="35">
        <v>345</v>
      </c>
      <c r="I16" s="35">
        <v>135</v>
      </c>
      <c r="J16" s="36">
        <f t="shared" si="5"/>
        <v>0.71875</v>
      </c>
      <c r="K16" s="49">
        <f t="shared" si="2"/>
        <v>0.28125</v>
      </c>
      <c r="L16" s="59">
        <v>16299350.819999989</v>
      </c>
      <c r="M16" s="76">
        <f t="shared" si="4"/>
        <v>58630.758345323702</v>
      </c>
      <c r="N16" s="23">
        <v>278</v>
      </c>
    </row>
    <row r="17" spans="1:14" ht="15.75" customHeight="1" x14ac:dyDescent="0.25">
      <c r="A17" s="27" t="s">
        <v>29</v>
      </c>
      <c r="B17" s="30">
        <v>356</v>
      </c>
      <c r="C17" s="43">
        <v>8</v>
      </c>
      <c r="D17" s="35">
        <v>420</v>
      </c>
      <c r="E17" s="38">
        <v>768</v>
      </c>
      <c r="F17" s="35">
        <v>399</v>
      </c>
      <c r="G17" s="38">
        <v>21</v>
      </c>
      <c r="H17" s="35">
        <v>288</v>
      </c>
      <c r="I17" s="35">
        <v>111</v>
      </c>
      <c r="J17" s="36">
        <f t="shared" si="5"/>
        <v>0.72180451127819545</v>
      </c>
      <c r="K17" s="49">
        <f t="shared" si="2"/>
        <v>0.2781954887218045</v>
      </c>
      <c r="L17" s="59">
        <v>5782199.8900000025</v>
      </c>
      <c r="M17" s="33">
        <f t="shared" si="4"/>
        <v>23600.815877551031</v>
      </c>
      <c r="N17" s="23">
        <v>245</v>
      </c>
    </row>
    <row r="18" spans="1:14" ht="15.75" x14ac:dyDescent="0.25">
      <c r="A18" s="27">
        <v>44317</v>
      </c>
      <c r="B18" s="30">
        <v>370</v>
      </c>
      <c r="C18" s="43">
        <v>21</v>
      </c>
      <c r="D18" s="35">
        <v>493</v>
      </c>
      <c r="E18" s="38">
        <v>624</v>
      </c>
      <c r="F18" s="35">
        <v>478</v>
      </c>
      <c r="G18" s="38">
        <v>15</v>
      </c>
      <c r="H18" s="35">
        <v>354</v>
      </c>
      <c r="I18" s="35">
        <v>124</v>
      </c>
      <c r="J18" s="36">
        <f t="shared" si="5"/>
        <v>0.7405857740585774</v>
      </c>
      <c r="K18" s="49">
        <f t="shared" si="2"/>
        <v>0.2594142259414226</v>
      </c>
      <c r="L18" s="59">
        <v>8131209.0199999996</v>
      </c>
      <c r="M18" s="33">
        <f t="shared" si="4"/>
        <v>28038.651793103447</v>
      </c>
      <c r="N18" s="23">
        <v>290</v>
      </c>
    </row>
    <row r="19" spans="1:14" ht="15.75" x14ac:dyDescent="0.25">
      <c r="A19" s="27">
        <v>44348</v>
      </c>
      <c r="B19" s="30">
        <v>374</v>
      </c>
      <c r="C19" s="43">
        <v>9</v>
      </c>
      <c r="D19" s="35">
        <v>362</v>
      </c>
      <c r="E19" s="38">
        <v>627</v>
      </c>
      <c r="F19" s="35">
        <v>344</v>
      </c>
      <c r="G19" s="38">
        <v>18</v>
      </c>
      <c r="H19" s="35">
        <v>258</v>
      </c>
      <c r="I19" s="35">
        <v>86</v>
      </c>
      <c r="J19" s="36">
        <f t="shared" si="5"/>
        <v>0.75</v>
      </c>
      <c r="K19" s="49">
        <f t="shared" si="2"/>
        <v>0.25</v>
      </c>
      <c r="L19" s="59">
        <v>7702805.0599999987</v>
      </c>
      <c r="M19" s="33">
        <f t="shared" si="4"/>
        <v>38707.563115577883</v>
      </c>
      <c r="N19" s="23">
        <v>199</v>
      </c>
    </row>
    <row r="20" spans="1:14" ht="15.75" x14ac:dyDescent="0.25">
      <c r="A20" s="27">
        <v>44378</v>
      </c>
      <c r="B20" s="30">
        <v>415</v>
      </c>
      <c r="C20" s="43">
        <v>3</v>
      </c>
      <c r="D20" s="35">
        <v>566</v>
      </c>
      <c r="E20" s="38">
        <v>473</v>
      </c>
      <c r="F20" s="35">
        <v>538</v>
      </c>
      <c r="G20" s="38">
        <v>28</v>
      </c>
      <c r="H20" s="35">
        <v>402</v>
      </c>
      <c r="I20" s="35">
        <v>136</v>
      </c>
      <c r="J20" s="36">
        <f t="shared" si="5"/>
        <v>0.74721189591078063</v>
      </c>
      <c r="K20" s="49">
        <f t="shared" si="2"/>
        <v>0.25278810408921931</v>
      </c>
      <c r="L20" s="59">
        <v>10336582.710000001</v>
      </c>
      <c r="M20" s="33">
        <f t="shared" si="4"/>
        <v>33236.600353697751</v>
      </c>
      <c r="N20" s="23">
        <v>311</v>
      </c>
    </row>
    <row r="21" spans="1:14" ht="15.75" x14ac:dyDescent="0.25">
      <c r="A21" s="27">
        <v>44409</v>
      </c>
      <c r="B21" s="30">
        <v>372</v>
      </c>
      <c r="C21" s="43">
        <v>3</v>
      </c>
      <c r="D21" s="35">
        <v>242</v>
      </c>
      <c r="E21" s="38">
        <v>600</v>
      </c>
      <c r="F21" s="43">
        <v>232</v>
      </c>
      <c r="G21" s="35">
        <v>10</v>
      </c>
      <c r="H21" s="43">
        <v>180</v>
      </c>
      <c r="I21" s="35">
        <v>52</v>
      </c>
      <c r="J21" s="36">
        <f t="shared" si="5"/>
        <v>0.77586206896551724</v>
      </c>
      <c r="K21" s="36">
        <f t="shared" si="2"/>
        <v>0.22413793103448276</v>
      </c>
      <c r="L21" s="33">
        <v>6268550.7659999998</v>
      </c>
      <c r="M21" s="33">
        <f t="shared" si="4"/>
        <v>40442.263006451612</v>
      </c>
      <c r="N21" s="23">
        <v>155</v>
      </c>
    </row>
    <row r="22" spans="1:14" ht="15.75" x14ac:dyDescent="0.25">
      <c r="A22" s="61">
        <v>44440</v>
      </c>
      <c r="B22" s="43">
        <v>343</v>
      </c>
      <c r="C22" s="43">
        <v>3</v>
      </c>
      <c r="D22" s="35">
        <v>419</v>
      </c>
      <c r="E22" s="38">
        <v>521</v>
      </c>
      <c r="F22" s="43">
        <v>400</v>
      </c>
      <c r="G22" s="35">
        <v>19</v>
      </c>
      <c r="H22" s="43">
        <v>283</v>
      </c>
      <c r="I22" s="35">
        <v>117</v>
      </c>
      <c r="J22" s="36">
        <f t="shared" si="5"/>
        <v>0.70750000000000002</v>
      </c>
      <c r="K22" s="36">
        <f t="shared" si="2"/>
        <v>0.29249999999999998</v>
      </c>
      <c r="L22" s="33">
        <v>7504268.379999999</v>
      </c>
      <c r="M22" s="33">
        <f t="shared" si="4"/>
        <v>31138.043070539414</v>
      </c>
      <c r="N22" s="23">
        <v>241</v>
      </c>
    </row>
    <row r="23" spans="1:14" ht="15.75" x14ac:dyDescent="0.25">
      <c r="A23" s="61">
        <v>44470</v>
      </c>
      <c r="B23" s="43">
        <v>308</v>
      </c>
      <c r="C23" s="43">
        <v>0</v>
      </c>
      <c r="D23" s="35">
        <v>352</v>
      </c>
      <c r="E23" s="38">
        <v>477</v>
      </c>
      <c r="F23" s="43">
        <v>325</v>
      </c>
      <c r="G23" s="35">
        <v>27</v>
      </c>
      <c r="H23" s="43">
        <v>238</v>
      </c>
      <c r="I23" s="35">
        <v>87</v>
      </c>
      <c r="J23" s="36">
        <f t="shared" si="5"/>
        <v>0.73230769230769233</v>
      </c>
      <c r="K23" s="36">
        <f t="shared" si="2"/>
        <v>0.26769230769230767</v>
      </c>
      <c r="L23" s="33">
        <v>5999401.1799999997</v>
      </c>
      <c r="M23" s="33">
        <f t="shared" si="4"/>
        <v>28433.180947867299</v>
      </c>
      <c r="N23" s="62">
        <v>211</v>
      </c>
    </row>
    <row r="24" spans="1:14" ht="15.75" x14ac:dyDescent="0.25">
      <c r="A24" s="61">
        <v>44501</v>
      </c>
      <c r="B24" s="43">
        <v>371</v>
      </c>
      <c r="C24" s="43">
        <v>1</v>
      </c>
      <c r="D24" s="35">
        <v>344</v>
      </c>
      <c r="E24" s="38">
        <v>503</v>
      </c>
      <c r="F24" s="43">
        <v>327</v>
      </c>
      <c r="G24" s="35">
        <v>17</v>
      </c>
      <c r="H24" s="43">
        <v>232</v>
      </c>
      <c r="I24" s="35">
        <v>95</v>
      </c>
      <c r="J24" s="36">
        <f t="shared" si="5"/>
        <v>0.70948012232415902</v>
      </c>
      <c r="K24" s="36">
        <f t="shared" si="2"/>
        <v>0.29051987767584098</v>
      </c>
      <c r="L24" s="33">
        <v>5242274.1500000004</v>
      </c>
      <c r="M24" s="33">
        <f t="shared" si="4"/>
        <v>24496.608177570095</v>
      </c>
      <c r="N24" s="62">
        <v>214</v>
      </c>
    </row>
    <row r="25" spans="1:14" s="70" customFormat="1" ht="15.75" x14ac:dyDescent="0.25">
      <c r="A25" s="63">
        <v>44531</v>
      </c>
      <c r="B25" s="64">
        <v>341</v>
      </c>
      <c r="C25" s="71">
        <v>3</v>
      </c>
      <c r="D25" s="65">
        <v>289</v>
      </c>
      <c r="E25" s="38">
        <v>552</v>
      </c>
      <c r="F25" s="71">
        <v>276</v>
      </c>
      <c r="G25" s="65">
        <v>13</v>
      </c>
      <c r="H25" s="71">
        <v>184</v>
      </c>
      <c r="I25" s="65">
        <v>92</v>
      </c>
      <c r="J25" s="66">
        <f t="shared" si="5"/>
        <v>0.66666666666666663</v>
      </c>
      <c r="K25" s="66">
        <f t="shared" si="2"/>
        <v>0.33333333333333331</v>
      </c>
      <c r="L25" s="34">
        <v>30165122.879999999</v>
      </c>
      <c r="M25" s="34">
        <f t="shared" si="4"/>
        <v>212430.4428169014</v>
      </c>
      <c r="N25" s="71">
        <v>142</v>
      </c>
    </row>
    <row r="26" spans="1:14" s="70" customFormat="1" ht="15.75" x14ac:dyDescent="0.25">
      <c r="A26" s="39">
        <v>2022</v>
      </c>
      <c r="B26" s="52">
        <f>SUM(B27:B49)</f>
        <v>5140</v>
      </c>
      <c r="C26" s="52">
        <f>SUM(C27:C49)</f>
        <v>28</v>
      </c>
      <c r="D26" s="53">
        <f>SUM(D27:D49)</f>
        <v>5048</v>
      </c>
      <c r="E26" s="54">
        <f>+E13+B26-D26-C26</f>
        <v>616</v>
      </c>
      <c r="F26" s="53">
        <f>SUM(F27:F49)</f>
        <v>4679</v>
      </c>
      <c r="G26" s="54">
        <f>SUM(G27:G49)</f>
        <v>369</v>
      </c>
      <c r="H26" s="53">
        <f>SUM(H27:H49)</f>
        <v>3163</v>
      </c>
      <c r="I26" s="53">
        <f>SUM(I27:I49)</f>
        <v>1516</v>
      </c>
      <c r="J26" s="55">
        <f>+H26/F26</f>
        <v>0.67599914511647785</v>
      </c>
      <c r="K26" s="56">
        <f>+I26/$F26</f>
        <v>0.32400085488352209</v>
      </c>
      <c r="L26" s="60">
        <f>SUM(L27:L49)</f>
        <v>114214747.62999998</v>
      </c>
      <c r="M26" s="57">
        <f>L26/N26</f>
        <v>45001.870618597313</v>
      </c>
      <c r="N26" s="58">
        <f>SUM(N27:N49)</f>
        <v>2538</v>
      </c>
    </row>
    <row r="27" spans="1:14" ht="15.75" x14ac:dyDescent="0.25">
      <c r="A27" s="61">
        <v>44562</v>
      </c>
      <c r="B27" s="90">
        <v>381</v>
      </c>
      <c r="C27" s="90">
        <v>4</v>
      </c>
      <c r="D27" s="91">
        <v>378</v>
      </c>
      <c r="E27" s="92">
        <v>551</v>
      </c>
      <c r="F27" s="90">
        <v>360</v>
      </c>
      <c r="G27" s="91">
        <v>18</v>
      </c>
      <c r="H27" s="90">
        <v>257</v>
      </c>
      <c r="I27" s="91">
        <v>103</v>
      </c>
      <c r="J27" s="77">
        <f t="shared" si="5"/>
        <v>0.71388888888888891</v>
      </c>
      <c r="K27" s="77">
        <f t="shared" si="2"/>
        <v>0.28611111111111109</v>
      </c>
      <c r="L27" s="76">
        <v>8282912.3099999996</v>
      </c>
      <c r="M27" s="76">
        <f>L27/N27</f>
        <v>35397.061153846153</v>
      </c>
      <c r="N27" s="93">
        <v>234</v>
      </c>
    </row>
    <row r="28" spans="1:14" ht="15.75" x14ac:dyDescent="0.25">
      <c r="A28" s="61">
        <v>44593</v>
      </c>
      <c r="B28" s="90">
        <v>430</v>
      </c>
      <c r="C28" s="90">
        <v>1</v>
      </c>
      <c r="D28" s="91">
        <v>379</v>
      </c>
      <c r="E28" s="92">
        <v>601</v>
      </c>
      <c r="F28" s="90">
        <v>355</v>
      </c>
      <c r="G28" s="91">
        <v>24</v>
      </c>
      <c r="H28" s="90">
        <v>229</v>
      </c>
      <c r="I28" s="91">
        <v>126</v>
      </c>
      <c r="J28" s="77">
        <f t="shared" si="5"/>
        <v>0.6450704225352113</v>
      </c>
      <c r="K28" s="77">
        <f t="shared" si="2"/>
        <v>0.35492957746478876</v>
      </c>
      <c r="L28" s="76">
        <v>8228456.6200000001</v>
      </c>
      <c r="M28" s="76">
        <f t="shared" ref="M28:M35" si="6">L28/N28</f>
        <v>41349.028241206033</v>
      </c>
      <c r="N28" s="78">
        <v>199</v>
      </c>
    </row>
    <row r="29" spans="1:14" ht="15.75" x14ac:dyDescent="0.25">
      <c r="A29" s="61">
        <v>44621</v>
      </c>
      <c r="B29" s="90">
        <v>464</v>
      </c>
      <c r="C29" s="90">
        <v>4</v>
      </c>
      <c r="D29" s="91">
        <v>542</v>
      </c>
      <c r="E29" s="92">
        <v>519</v>
      </c>
      <c r="F29" s="90">
        <v>510</v>
      </c>
      <c r="G29" s="91">
        <v>32</v>
      </c>
      <c r="H29" s="90">
        <v>363</v>
      </c>
      <c r="I29" s="91">
        <v>147</v>
      </c>
      <c r="J29" s="77">
        <f t="shared" si="5"/>
        <v>0.71176470588235297</v>
      </c>
      <c r="K29" s="77">
        <f t="shared" si="2"/>
        <v>0.28823529411764703</v>
      </c>
      <c r="L29" s="76">
        <v>12959016.32</v>
      </c>
      <c r="M29" s="76">
        <f t="shared" si="6"/>
        <v>40751.62364779874</v>
      </c>
      <c r="N29" s="78">
        <v>318</v>
      </c>
    </row>
    <row r="30" spans="1:14" ht="15.75" x14ac:dyDescent="0.25">
      <c r="A30" s="61">
        <v>44652</v>
      </c>
      <c r="B30" s="90">
        <v>422</v>
      </c>
      <c r="C30" s="90">
        <v>4</v>
      </c>
      <c r="D30" s="91">
        <v>389</v>
      </c>
      <c r="E30" s="91">
        <v>548</v>
      </c>
      <c r="F30" s="90">
        <v>365</v>
      </c>
      <c r="G30" s="91">
        <v>24</v>
      </c>
      <c r="H30" s="90">
        <v>263</v>
      </c>
      <c r="I30" s="91">
        <v>102</v>
      </c>
      <c r="J30" s="77">
        <f t="shared" si="5"/>
        <v>0.72054794520547949</v>
      </c>
      <c r="K30" s="77">
        <f t="shared" si="2"/>
        <v>0.27945205479452057</v>
      </c>
      <c r="L30" s="76">
        <v>7205041.0199999996</v>
      </c>
      <c r="M30" s="76">
        <f t="shared" si="6"/>
        <v>54173.240751879697</v>
      </c>
      <c r="N30" s="78">
        <v>133</v>
      </c>
    </row>
    <row r="31" spans="1:14" ht="15.75" x14ac:dyDescent="0.25">
      <c r="A31" s="61">
        <v>44682</v>
      </c>
      <c r="B31" s="90">
        <v>414</v>
      </c>
      <c r="C31" s="90">
        <v>1</v>
      </c>
      <c r="D31" s="91">
        <v>371</v>
      </c>
      <c r="E31" s="94">
        <v>590</v>
      </c>
      <c r="F31" s="90">
        <v>348</v>
      </c>
      <c r="G31" s="91">
        <v>23</v>
      </c>
      <c r="H31" s="90">
        <v>264</v>
      </c>
      <c r="I31" s="91">
        <v>84</v>
      </c>
      <c r="J31" s="77">
        <f t="shared" si="5"/>
        <v>0.75862068965517238</v>
      </c>
      <c r="K31" s="77">
        <f t="shared" si="2"/>
        <v>0.2413793103448276</v>
      </c>
      <c r="L31" s="76">
        <v>7967301.4499999983</v>
      </c>
      <c r="M31" s="76">
        <f t="shared" si="6"/>
        <v>41068.564175257721</v>
      </c>
      <c r="N31" s="78">
        <v>194</v>
      </c>
    </row>
    <row r="32" spans="1:14" ht="15.75" x14ac:dyDescent="0.25">
      <c r="A32" s="61">
        <v>44713</v>
      </c>
      <c r="B32" s="90">
        <v>373</v>
      </c>
      <c r="C32" s="90">
        <v>1</v>
      </c>
      <c r="D32" s="91">
        <v>496</v>
      </c>
      <c r="E32" s="94">
        <v>466</v>
      </c>
      <c r="F32" s="90">
        <v>453</v>
      </c>
      <c r="G32" s="91">
        <v>43</v>
      </c>
      <c r="H32" s="90">
        <v>322</v>
      </c>
      <c r="I32" s="91">
        <v>131</v>
      </c>
      <c r="J32" s="77">
        <f t="shared" si="5"/>
        <v>0.71081677704194257</v>
      </c>
      <c r="K32" s="77">
        <f t="shared" si="2"/>
        <v>0.28918322295805737</v>
      </c>
      <c r="L32" s="76">
        <v>8029370.9200000009</v>
      </c>
      <c r="M32" s="76">
        <f t="shared" si="6"/>
        <v>34022.758135593227</v>
      </c>
      <c r="N32" s="78">
        <v>236</v>
      </c>
    </row>
    <row r="33" spans="1:14" ht="15.75" x14ac:dyDescent="0.25">
      <c r="A33" s="61">
        <v>44378</v>
      </c>
      <c r="B33" s="90">
        <v>436</v>
      </c>
      <c r="C33" s="90">
        <v>0</v>
      </c>
      <c r="D33" s="91">
        <v>410</v>
      </c>
      <c r="E33" s="94">
        <v>492</v>
      </c>
      <c r="F33" s="90">
        <v>362</v>
      </c>
      <c r="G33" s="91">
        <v>48</v>
      </c>
      <c r="H33" s="90">
        <v>242</v>
      </c>
      <c r="I33" s="91">
        <v>120</v>
      </c>
      <c r="J33" s="77">
        <f t="shared" si="5"/>
        <v>0.66850828729281764</v>
      </c>
      <c r="K33" s="77">
        <f t="shared" si="2"/>
        <v>0.33149171270718231</v>
      </c>
      <c r="L33" s="76">
        <v>7541813.5400000028</v>
      </c>
      <c r="M33" s="76">
        <f t="shared" si="6"/>
        <v>37898.560502512577</v>
      </c>
      <c r="N33" s="78">
        <v>199</v>
      </c>
    </row>
    <row r="34" spans="1:14" ht="15.75" x14ac:dyDescent="0.25">
      <c r="A34" s="61">
        <v>44774</v>
      </c>
      <c r="B34" s="90">
        <v>502</v>
      </c>
      <c r="C34" s="90">
        <v>3</v>
      </c>
      <c r="D34" s="91">
        <v>367</v>
      </c>
      <c r="E34" s="94">
        <v>624</v>
      </c>
      <c r="F34" s="90">
        <v>329</v>
      </c>
      <c r="G34" s="91">
        <v>38</v>
      </c>
      <c r="H34" s="90">
        <v>207</v>
      </c>
      <c r="I34" s="91">
        <v>122</v>
      </c>
      <c r="J34" s="77">
        <f t="shared" si="5"/>
        <v>0.62917933130699089</v>
      </c>
      <c r="K34" s="77">
        <f t="shared" si="2"/>
        <v>0.37082066869300911</v>
      </c>
      <c r="L34" s="76">
        <v>9064333.6500000004</v>
      </c>
      <c r="M34" s="76">
        <f t="shared" si="6"/>
        <v>50638.735474860339</v>
      </c>
      <c r="N34" s="78">
        <v>179</v>
      </c>
    </row>
    <row r="35" spans="1:14" ht="15.75" x14ac:dyDescent="0.25">
      <c r="A35" s="61">
        <v>44805</v>
      </c>
      <c r="B35" s="90">
        <v>419</v>
      </c>
      <c r="C35" s="90">
        <v>2</v>
      </c>
      <c r="D35" s="91">
        <v>460</v>
      </c>
      <c r="E35" s="94">
        <v>581</v>
      </c>
      <c r="F35" s="90">
        <v>433</v>
      </c>
      <c r="G35" s="91">
        <v>27</v>
      </c>
      <c r="H35" s="90">
        <v>263</v>
      </c>
      <c r="I35" s="91">
        <v>170</v>
      </c>
      <c r="J35" s="77">
        <f t="shared" si="5"/>
        <v>0.60739030023094687</v>
      </c>
      <c r="K35" s="77">
        <f t="shared" si="2"/>
        <v>0.39260969976905313</v>
      </c>
      <c r="L35" s="76">
        <v>12538933.939999999</v>
      </c>
      <c r="M35" s="76">
        <f t="shared" si="6"/>
        <v>56995.154272727268</v>
      </c>
      <c r="N35" s="78">
        <v>220</v>
      </c>
    </row>
    <row r="36" spans="1:14" ht="15.75" x14ac:dyDescent="0.25">
      <c r="A36" s="61">
        <v>44835</v>
      </c>
      <c r="B36" s="90">
        <v>457</v>
      </c>
      <c r="C36" s="90">
        <v>1</v>
      </c>
      <c r="D36" s="91">
        <v>468</v>
      </c>
      <c r="E36" s="94">
        <v>569</v>
      </c>
      <c r="F36" s="90">
        <v>430</v>
      </c>
      <c r="G36" s="91">
        <v>38</v>
      </c>
      <c r="H36" s="90">
        <v>273</v>
      </c>
      <c r="I36" s="91">
        <v>157</v>
      </c>
      <c r="J36" s="77">
        <f t="shared" ref="J36" si="7">+H36/F36</f>
        <v>0.6348837209302326</v>
      </c>
      <c r="K36" s="77">
        <f t="shared" ref="K36" si="8">+I36/$F36</f>
        <v>0.36511627906976746</v>
      </c>
      <c r="L36" s="76">
        <v>13135925.880000001</v>
      </c>
      <c r="M36" s="76">
        <v>58642.526250000003</v>
      </c>
      <c r="N36" s="78">
        <v>224</v>
      </c>
    </row>
    <row r="37" spans="1:14" ht="15.75" x14ac:dyDescent="0.25">
      <c r="A37" s="61">
        <v>44866</v>
      </c>
      <c r="B37" s="90">
        <v>434</v>
      </c>
      <c r="C37" s="90">
        <v>2</v>
      </c>
      <c r="D37" s="91">
        <v>454</v>
      </c>
      <c r="E37" s="94">
        <v>547</v>
      </c>
      <c r="F37" s="90">
        <v>423</v>
      </c>
      <c r="G37" s="91">
        <v>31</v>
      </c>
      <c r="H37" s="90">
        <v>275</v>
      </c>
      <c r="I37" s="91">
        <v>148</v>
      </c>
      <c r="J37" s="77">
        <f>+H37/F37</f>
        <v>0.65011820330969272</v>
      </c>
      <c r="K37" s="77">
        <f>+I37/$F37</f>
        <v>0.34988179669030733</v>
      </c>
      <c r="L37" s="76">
        <v>10110986.210000001</v>
      </c>
      <c r="M37" s="76">
        <v>42483.135336134459</v>
      </c>
      <c r="N37" s="78">
        <v>238</v>
      </c>
    </row>
    <row r="38" spans="1:14" s="70" customFormat="1" ht="15.75" x14ac:dyDescent="0.25">
      <c r="A38" s="63">
        <v>44896</v>
      </c>
      <c r="B38" s="95">
        <v>408</v>
      </c>
      <c r="C38" s="96">
        <v>5</v>
      </c>
      <c r="D38" s="97">
        <v>334</v>
      </c>
      <c r="E38" s="98">
        <v>616</v>
      </c>
      <c r="F38" s="96">
        <v>311</v>
      </c>
      <c r="G38" s="97">
        <v>23</v>
      </c>
      <c r="H38" s="96">
        <v>205</v>
      </c>
      <c r="I38" s="97">
        <v>106</v>
      </c>
      <c r="J38" s="99">
        <f>+H38/F38</f>
        <v>0.65916398713826363</v>
      </c>
      <c r="K38" s="99">
        <f>+I38/$F38</f>
        <v>0.34083601286173631</v>
      </c>
      <c r="L38" s="79">
        <v>9150655.7699999996</v>
      </c>
      <c r="M38" s="79">
        <v>55796.681524390238</v>
      </c>
      <c r="N38" s="96">
        <v>164</v>
      </c>
    </row>
    <row r="39" spans="1:14" s="70" customFormat="1" ht="15.75" x14ac:dyDescent="0.25">
      <c r="A39" s="67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 x14ac:dyDescent="0.25">
      <c r="A40" s="8" t="s">
        <v>35</v>
      </c>
      <c r="I40" s="3"/>
      <c r="J40" s="9"/>
      <c r="K40" s="9"/>
      <c r="L40" s="10"/>
      <c r="M40" s="2"/>
      <c r="N40" s="2"/>
    </row>
    <row r="41" spans="1:14" x14ac:dyDescent="0.25">
      <c r="A41" s="14" t="s">
        <v>0</v>
      </c>
      <c r="B41" s="15"/>
      <c r="C41" s="15"/>
      <c r="D41" s="15"/>
      <c r="E41" s="15"/>
      <c r="F41" s="15" t="s">
        <v>26</v>
      </c>
      <c r="G41" s="15"/>
      <c r="H41" s="15"/>
      <c r="I41" s="16"/>
      <c r="J41" s="17"/>
      <c r="K41" s="17"/>
      <c r="L41" s="18"/>
      <c r="M41" s="2"/>
      <c r="N41" s="2"/>
    </row>
    <row r="42" spans="1:14" x14ac:dyDescent="0.25">
      <c r="A42" s="14" t="s">
        <v>14</v>
      </c>
      <c r="B42" s="15"/>
      <c r="C42" s="15"/>
      <c r="D42" s="15"/>
      <c r="E42" s="15"/>
      <c r="F42" s="15" t="s">
        <v>34</v>
      </c>
      <c r="G42" s="15"/>
      <c r="H42" s="15"/>
      <c r="I42" s="16"/>
      <c r="J42" s="17"/>
      <c r="K42" s="17"/>
      <c r="L42" s="18"/>
      <c r="M42" s="2"/>
      <c r="N42" s="2"/>
    </row>
    <row r="43" spans="1:14" x14ac:dyDescent="0.25">
      <c r="A43" s="14" t="s">
        <v>33</v>
      </c>
      <c r="B43" s="15"/>
      <c r="C43" s="15"/>
      <c r="D43" s="15"/>
      <c r="E43" s="15"/>
      <c r="F43" s="15" t="s">
        <v>36</v>
      </c>
      <c r="G43" s="15"/>
      <c r="H43" s="15"/>
      <c r="I43" s="16"/>
      <c r="J43" s="17"/>
      <c r="K43" s="17"/>
      <c r="L43" s="18"/>
      <c r="M43" s="2"/>
      <c r="N43" s="2"/>
    </row>
    <row r="44" spans="1:14" x14ac:dyDescent="0.25">
      <c r="A44" s="14" t="s">
        <v>30</v>
      </c>
      <c r="B44" s="15"/>
      <c r="C44" s="15"/>
      <c r="D44" s="15"/>
      <c r="E44" s="15"/>
      <c r="F44" s="15" t="s">
        <v>31</v>
      </c>
      <c r="G44" s="15"/>
      <c r="H44" s="15"/>
      <c r="I44" s="16"/>
      <c r="J44" s="17"/>
      <c r="K44" s="17"/>
      <c r="L44" s="18"/>
      <c r="M44" s="2"/>
      <c r="N44" s="2"/>
    </row>
    <row r="45" spans="1:14" x14ac:dyDescent="0.25">
      <c r="A45" s="14" t="s">
        <v>12</v>
      </c>
      <c r="B45" s="15"/>
      <c r="C45" s="15"/>
      <c r="D45" s="15"/>
      <c r="E45" s="15"/>
      <c r="F45" s="15" t="s">
        <v>5</v>
      </c>
      <c r="G45" s="15"/>
      <c r="H45" s="15"/>
      <c r="I45" s="16"/>
      <c r="J45" s="17"/>
      <c r="K45" s="17"/>
      <c r="L45" s="18"/>
      <c r="M45" s="2"/>
      <c r="N45" s="2"/>
    </row>
    <row r="46" spans="1:14" x14ac:dyDescent="0.25">
      <c r="A46" s="14" t="s">
        <v>3</v>
      </c>
      <c r="B46" s="15"/>
      <c r="C46" s="15"/>
      <c r="D46" s="15"/>
      <c r="E46" s="15"/>
      <c r="F46" s="15" t="s">
        <v>13</v>
      </c>
      <c r="G46" s="15"/>
      <c r="H46" s="15"/>
      <c r="I46" s="16"/>
      <c r="J46" s="17"/>
      <c r="K46" s="17"/>
      <c r="L46" s="18"/>
      <c r="M46" s="2"/>
      <c r="N46" s="2"/>
    </row>
    <row r="47" spans="1:14" x14ac:dyDescent="0.25">
      <c r="A47" s="14" t="s">
        <v>15</v>
      </c>
      <c r="B47" s="15"/>
      <c r="C47" s="15"/>
      <c r="D47" s="15"/>
      <c r="E47" s="15"/>
      <c r="F47" s="15" t="s">
        <v>27</v>
      </c>
      <c r="G47" s="15"/>
      <c r="H47" s="15"/>
      <c r="I47" s="16"/>
      <c r="J47" s="17"/>
      <c r="K47" s="17"/>
      <c r="L47" s="18"/>
      <c r="M47" s="2"/>
      <c r="N47" s="2"/>
    </row>
    <row r="48" spans="1:14" x14ac:dyDescent="0.25">
      <c r="A48" s="80" t="s">
        <v>21</v>
      </c>
      <c r="B48" s="80"/>
      <c r="C48" s="5"/>
      <c r="D48" s="5"/>
      <c r="E48" s="5"/>
      <c r="F48" s="5" t="s">
        <v>24</v>
      </c>
      <c r="G48" s="5"/>
      <c r="H48" s="5"/>
      <c r="I48" s="19"/>
      <c r="J48" s="20"/>
      <c r="K48" s="20"/>
      <c r="L48" s="21"/>
      <c r="M48" s="2"/>
      <c r="N48" s="2"/>
    </row>
    <row r="49" spans="1:14" x14ac:dyDescent="0.25">
      <c r="A49" s="81"/>
      <c r="B49" s="81"/>
      <c r="C49" s="6"/>
      <c r="D49" s="6"/>
      <c r="E49" s="6"/>
      <c r="F49" s="6" t="s">
        <v>25</v>
      </c>
      <c r="G49" s="6"/>
      <c r="H49" s="6"/>
      <c r="I49" s="11"/>
      <c r="J49" s="12"/>
      <c r="K49" s="12"/>
      <c r="L49" s="13"/>
      <c r="M49" s="2"/>
      <c r="N49" s="2"/>
    </row>
    <row r="50" spans="1:14" x14ac:dyDescent="0.25">
      <c r="A50" s="14" t="s">
        <v>6</v>
      </c>
      <c r="B50" s="15"/>
      <c r="C50" s="15"/>
      <c r="D50" s="15"/>
      <c r="E50" s="15"/>
      <c r="F50" s="15" t="s">
        <v>7</v>
      </c>
      <c r="G50" s="15"/>
      <c r="H50" s="15"/>
      <c r="I50" s="16"/>
      <c r="J50" s="17"/>
      <c r="K50" s="17"/>
      <c r="L50" s="18"/>
      <c r="M50" s="2"/>
      <c r="N50" s="2"/>
    </row>
    <row r="51" spans="1:14" x14ac:dyDescent="0.25">
      <c r="A51" s="14" t="s">
        <v>8</v>
      </c>
      <c r="B51" s="15"/>
      <c r="C51" s="15"/>
      <c r="D51" s="15"/>
      <c r="E51" s="15"/>
      <c r="F51" s="15" t="s">
        <v>9</v>
      </c>
      <c r="G51" s="15"/>
      <c r="H51" s="15"/>
      <c r="I51" s="16"/>
      <c r="J51" s="17"/>
      <c r="K51" s="17"/>
      <c r="L51" s="18"/>
      <c r="M51" s="2"/>
      <c r="N51" s="2"/>
    </row>
    <row r="52" spans="1:14" x14ac:dyDescent="0.25">
      <c r="A52" s="14" t="s">
        <v>20</v>
      </c>
      <c r="B52" s="15"/>
      <c r="C52" s="15"/>
      <c r="D52" s="15"/>
      <c r="E52" s="15"/>
      <c r="F52" s="15" t="s">
        <v>4</v>
      </c>
      <c r="G52" s="15"/>
      <c r="H52" s="15"/>
      <c r="I52" s="16"/>
      <c r="J52" s="17"/>
      <c r="K52" s="17"/>
      <c r="L52" s="18"/>
      <c r="M52" s="2"/>
      <c r="N52" s="2"/>
    </row>
    <row r="53" spans="1:14" x14ac:dyDescent="0.25">
      <c r="A53" s="14" t="s">
        <v>16</v>
      </c>
      <c r="B53" s="15"/>
      <c r="C53" s="15"/>
      <c r="D53" s="15"/>
      <c r="E53" s="15"/>
      <c r="F53" s="15" t="s">
        <v>18</v>
      </c>
      <c r="G53" s="15"/>
      <c r="H53" s="15"/>
      <c r="I53" s="16"/>
      <c r="J53" s="17"/>
      <c r="K53" s="17"/>
      <c r="L53" s="18"/>
      <c r="M53" s="2"/>
      <c r="N53" s="2"/>
    </row>
    <row r="54" spans="1:14" x14ac:dyDescent="0.25">
      <c r="A54" s="4"/>
      <c r="B54" s="3"/>
      <c r="C54" s="3"/>
      <c r="D54" s="3"/>
      <c r="F54" s="3"/>
      <c r="G54" s="3"/>
      <c r="H54" s="3"/>
      <c r="I54" s="3"/>
      <c r="J54" s="1"/>
      <c r="K54" s="1"/>
      <c r="L54" s="2"/>
      <c r="M54" s="2"/>
      <c r="N54" s="2"/>
    </row>
    <row r="55" spans="1:14" x14ac:dyDescent="0.25">
      <c r="A55" t="s">
        <v>37</v>
      </c>
      <c r="B55" s="3"/>
      <c r="C55" s="3"/>
      <c r="D55" s="3"/>
      <c r="F55" s="3"/>
      <c r="G55" s="3"/>
      <c r="H55" s="3"/>
      <c r="I55" s="3"/>
      <c r="J55" s="1"/>
      <c r="K55" s="1"/>
      <c r="L55" s="2"/>
      <c r="M55" s="2"/>
      <c r="N55" s="2"/>
    </row>
    <row r="56" spans="1:14" x14ac:dyDescent="0.25">
      <c r="A56" t="s">
        <v>38</v>
      </c>
      <c r="B56" s="3"/>
      <c r="C56" s="3"/>
      <c r="D56" s="3"/>
      <c r="F56" s="3"/>
      <c r="G56" s="3"/>
      <c r="H56" s="3"/>
      <c r="I56" s="1"/>
      <c r="J56" s="1"/>
      <c r="K56" s="2"/>
      <c r="L56" s="2"/>
      <c r="M56" s="2"/>
    </row>
  </sheetData>
  <mergeCells count="7">
    <mergeCell ref="A48:B49"/>
    <mergeCell ref="A4:N4"/>
    <mergeCell ref="A5:A6"/>
    <mergeCell ref="B5:E5"/>
    <mergeCell ref="F5:G5"/>
    <mergeCell ref="H5:K5"/>
    <mergeCell ref="L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2021-09-01T20:39:25Z</dcterms:created>
  <dcterms:modified xsi:type="dcterms:W3CDTF">2023-01-16T22:47:48Z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2022-11-16T14:30:50Z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d8924de0-74e5-4e98-b2ff-17c11fa09727</vt:lpwstr>
  </property>
  <property fmtid="{D5CDD505-2E9C-101B-9397-08002B2CF9AE}" pid="8" name="MSIP_Label_81f5a2da-7ac4-4e60-a27b-a125ee74514f_ContentBits">
    <vt:lpwstr>0</vt:lpwstr>
  </property>
</Properties>
</file>